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mc:AlternateContent xmlns:mc="http://schemas.openxmlformats.org/markup-compatibility/2006">
    <mc:Choice Requires="x15">
      <x15ac:absPath xmlns:x15ac="http://schemas.microsoft.com/office/spreadsheetml/2010/11/ac" url="C:\Users\MNIT HOSTEL OFFICE\Desktop\nit transit house delhi\housekeeping, catering &amp; caretaker-manager\Final bid docu NITTH HK Catering\Final bid document\"/>
    </mc:Choice>
  </mc:AlternateContent>
  <xr:revisionPtr revIDLastSave="0" documentId="13_ncr:1_{7585F0A0-CC52-485F-97EA-A3A4DBEF1FFE}" xr6:coauthVersionLast="47" xr6:coauthVersionMax="47" xr10:uidLastSave="{00000000-0000-0000-0000-000000000000}"/>
  <bookViews>
    <workbookView xWindow="-120" yWindow="-120" windowWidth="29040" windowHeight="15720" xr2:uid="{00000000-000D-0000-FFFF-FFFF00000000}"/>
  </bookViews>
  <sheets>
    <sheet name="price bid" sheetId="30" r:id="rId1"/>
    <sheet name="FINAL BOQ  (2)" sheetId="9" state="hidden" r:id="rId2"/>
    <sheet name="FINAL BOQ " sheetId="2" state="hidden" r:id="rId3"/>
  </sheets>
  <definedNames>
    <definedName name="_xlnm._FilterDatabase" localSheetId="2" hidden="1">'FINAL BOQ '!$A$1:$O$103</definedName>
    <definedName name="_xlnm._FilterDatabase" localSheetId="1" hidden="1">'FINAL BOQ  (2)'!$A$2:$O$97</definedName>
  </definedNames>
  <calcPr calcId="191029"/>
</workbook>
</file>

<file path=xl/calcChain.xml><?xml version="1.0" encoding="utf-8"?>
<calcChain xmlns="http://schemas.openxmlformats.org/spreadsheetml/2006/main">
  <c r="H6" i="2" l="1"/>
  <c r="I6" i="2" s="1"/>
  <c r="D84" i="9"/>
  <c r="I84" i="9" s="1"/>
  <c r="I67" i="9"/>
  <c r="I68" i="9"/>
  <c r="J68" i="9" s="1"/>
  <c r="I76" i="9"/>
  <c r="I79" i="9"/>
  <c r="I81" i="9"/>
  <c r="J81" i="9" s="1"/>
  <c r="K81" i="9" s="1"/>
  <c r="I82" i="9"/>
  <c r="I83" i="9"/>
  <c r="I86" i="9"/>
  <c r="J86" i="9" s="1"/>
  <c r="K86" i="9" s="1"/>
  <c r="I87" i="9"/>
  <c r="I88" i="9"/>
  <c r="I89" i="9"/>
  <c r="J89" i="9" s="1"/>
  <c r="I90" i="9"/>
  <c r="J90" i="9" s="1"/>
  <c r="K90" i="9" s="1"/>
  <c r="D18" i="9"/>
  <c r="I18" i="9" s="1"/>
  <c r="D17" i="9"/>
  <c r="I17" i="9" s="1"/>
  <c r="D16" i="9"/>
  <c r="I16" i="9" s="1"/>
  <c r="D15" i="9"/>
  <c r="I15" i="9" s="1"/>
  <c r="D14" i="9"/>
  <c r="I14" i="9" s="1"/>
  <c r="D13" i="9"/>
  <c r="I13" i="9" s="1"/>
  <c r="J13" i="9" s="1"/>
  <c r="D12" i="9"/>
  <c r="I12" i="9" s="1"/>
  <c r="D11" i="9"/>
  <c r="I11" i="9" s="1"/>
  <c r="D10" i="9"/>
  <c r="I10" i="9" s="1"/>
  <c r="D8" i="9"/>
  <c r="I8" i="9" s="1"/>
  <c r="D9" i="9"/>
  <c r="I9" i="9" s="1"/>
  <c r="D85" i="9"/>
  <c r="I85" i="9" s="1"/>
  <c r="J85" i="9" s="1"/>
  <c r="D80" i="9"/>
  <c r="I80" i="9" s="1"/>
  <c r="D78" i="9"/>
  <c r="I78" i="9" s="1"/>
  <c r="D77" i="9"/>
  <c r="I77" i="9" s="1"/>
  <c r="J77" i="9" s="1"/>
  <c r="D76" i="9"/>
  <c r="D75" i="9"/>
  <c r="I75" i="9" s="1"/>
  <c r="D74" i="9"/>
  <c r="I74" i="9" s="1"/>
  <c r="D73" i="9"/>
  <c r="I73" i="9" s="1"/>
  <c r="D72" i="9"/>
  <c r="I72" i="9" s="1"/>
  <c r="D71" i="9"/>
  <c r="I71" i="9" s="1"/>
  <c r="D70" i="9"/>
  <c r="I70" i="9" s="1"/>
  <c r="D69" i="9"/>
  <c r="I69" i="9" s="1"/>
  <c r="J69" i="9" s="1"/>
  <c r="D66" i="9"/>
  <c r="I66" i="9" s="1"/>
  <c r="J66" i="9" s="1"/>
  <c r="D65" i="9"/>
  <c r="I65" i="9" s="1"/>
  <c r="D64" i="9"/>
  <c r="I64" i="9" s="1"/>
  <c r="D63" i="9"/>
  <c r="I63" i="9" s="1"/>
  <c r="D62" i="9"/>
  <c r="I62" i="9" s="1"/>
  <c r="J62" i="9" s="1"/>
  <c r="D61" i="9"/>
  <c r="I61" i="9" s="1"/>
  <c r="D60" i="9"/>
  <c r="I60" i="9" s="1"/>
  <c r="J60" i="9" s="1"/>
  <c r="D59" i="9"/>
  <c r="I59" i="9" s="1"/>
  <c r="D58" i="9"/>
  <c r="I58" i="9" s="1"/>
  <c r="J58" i="9" s="1"/>
  <c r="D57" i="9"/>
  <c r="I57" i="9" s="1"/>
  <c r="D56" i="9"/>
  <c r="I56" i="9" s="1"/>
  <c r="D55" i="9"/>
  <c r="I55" i="9" s="1"/>
  <c r="D54" i="9"/>
  <c r="I54" i="9" s="1"/>
  <c r="D53" i="9"/>
  <c r="I53" i="9" s="1"/>
  <c r="J53" i="9" s="1"/>
  <c r="D52" i="9"/>
  <c r="I52" i="9" s="1"/>
  <c r="D51" i="9"/>
  <c r="I51" i="9" s="1"/>
  <c r="D50" i="9"/>
  <c r="I50" i="9" s="1"/>
  <c r="J50" i="9" s="1"/>
  <c r="D49" i="9"/>
  <c r="I49" i="9" s="1"/>
  <c r="D48" i="9"/>
  <c r="I48" i="9" s="1"/>
  <c r="D47" i="9"/>
  <c r="I47" i="9" s="1"/>
  <c r="D46" i="9"/>
  <c r="I46" i="9" s="1"/>
  <c r="J46" i="9" s="1"/>
  <c r="D45" i="9"/>
  <c r="I45" i="9" s="1"/>
  <c r="D44" i="9"/>
  <c r="I44" i="9" s="1"/>
  <c r="D43" i="9"/>
  <c r="I43" i="9" s="1"/>
  <c r="D42" i="9"/>
  <c r="I42" i="9" s="1"/>
  <c r="J42" i="9" s="1"/>
  <c r="D41" i="9"/>
  <c r="I41" i="9" s="1"/>
  <c r="D40" i="9"/>
  <c r="I40" i="9" s="1"/>
  <c r="D39" i="9"/>
  <c r="I39" i="9" s="1"/>
  <c r="D38" i="9"/>
  <c r="I38" i="9" s="1"/>
  <c r="D37" i="9"/>
  <c r="I37" i="9" s="1"/>
  <c r="D36" i="9"/>
  <c r="I36" i="9" s="1"/>
  <c r="D35" i="9"/>
  <c r="I35" i="9" s="1"/>
  <c r="D34" i="9"/>
  <c r="I34" i="9" s="1"/>
  <c r="J34" i="9" s="1"/>
  <c r="D33" i="9"/>
  <c r="I33" i="9" s="1"/>
  <c r="D32" i="9"/>
  <c r="I32" i="9" s="1"/>
  <c r="D31" i="9"/>
  <c r="I31" i="9" s="1"/>
  <c r="D30" i="9"/>
  <c r="I30" i="9" s="1"/>
  <c r="J30" i="9" s="1"/>
  <c r="D29" i="9"/>
  <c r="I29" i="9" s="1"/>
  <c r="J29" i="9" s="1"/>
  <c r="D28" i="9"/>
  <c r="I28" i="9" s="1"/>
  <c r="J28" i="9" s="1"/>
  <c r="D27" i="9"/>
  <c r="I27" i="9" s="1"/>
  <c r="D26" i="9"/>
  <c r="I26" i="9" s="1"/>
  <c r="J26" i="9" s="1"/>
  <c r="D25" i="9"/>
  <c r="I25" i="9" s="1"/>
  <c r="D24" i="9"/>
  <c r="I24" i="9" s="1"/>
  <c r="D23" i="9"/>
  <c r="I23" i="9" s="1"/>
  <c r="D22" i="9"/>
  <c r="I22" i="9" s="1"/>
  <c r="D21" i="9"/>
  <c r="I21" i="9" s="1"/>
  <c r="D20" i="9"/>
  <c r="I20" i="9" s="1"/>
  <c r="D19" i="9"/>
  <c r="I19" i="9" s="1"/>
  <c r="F6" i="9"/>
  <c r="D6" i="9" s="1"/>
  <c r="I6" i="9" s="1"/>
  <c r="D5" i="9"/>
  <c r="I5" i="9" s="1"/>
  <c r="J5" i="9" s="1"/>
  <c r="D4" i="9"/>
  <c r="I4" i="9" s="1"/>
  <c r="L3" i="9"/>
  <c r="J6" i="2" l="1"/>
  <c r="K6" i="2" s="1"/>
  <c r="J22" i="9"/>
  <c r="K22" i="9" s="1"/>
  <c r="J38" i="9"/>
  <c r="K38" i="9" s="1"/>
  <c r="J54" i="9"/>
  <c r="K54" i="9"/>
  <c r="J71" i="9"/>
  <c r="K71" i="9" s="1"/>
  <c r="J10" i="9"/>
  <c r="K10" i="9" s="1"/>
  <c r="J18" i="9"/>
  <c r="K18" i="9" s="1"/>
  <c r="J27" i="9"/>
  <c r="K27" i="9" s="1"/>
  <c r="J47" i="9"/>
  <c r="K47" i="9" s="1"/>
  <c r="J59" i="9"/>
  <c r="K59" i="9" s="1"/>
  <c r="J75" i="9"/>
  <c r="K75" i="9" s="1"/>
  <c r="J80" i="9"/>
  <c r="K80" i="9" s="1"/>
  <c r="J14" i="9"/>
  <c r="K14" i="9" s="1"/>
  <c r="J31" i="9"/>
  <c r="K31" i="9" s="1"/>
  <c r="J43" i="9"/>
  <c r="K43" i="9" s="1"/>
  <c r="J63" i="9"/>
  <c r="K63" i="9" s="1"/>
  <c r="J16" i="9"/>
  <c r="K16" i="9" s="1"/>
  <c r="J4" i="9"/>
  <c r="K4" i="9" s="1"/>
  <c r="J20" i="9"/>
  <c r="K20" i="9" s="1"/>
  <c r="J32" i="9"/>
  <c r="K32" i="9" s="1"/>
  <c r="J36" i="9"/>
  <c r="K36" i="9" s="1"/>
  <c r="J48" i="9"/>
  <c r="K48" i="9" s="1"/>
  <c r="J52" i="9"/>
  <c r="K52" i="9" s="1"/>
  <c r="J64" i="9"/>
  <c r="K64" i="9" s="1"/>
  <c r="J70" i="9"/>
  <c r="K70" i="9" s="1"/>
  <c r="J74" i="9"/>
  <c r="K74" i="9"/>
  <c r="J67" i="9"/>
  <c r="K67" i="9" s="1"/>
  <c r="J19" i="9"/>
  <c r="K19" i="9" s="1"/>
  <c r="J78" i="9"/>
  <c r="K78" i="9" s="1"/>
  <c r="K5" i="9"/>
  <c r="J55" i="9"/>
  <c r="K55" i="9" s="1"/>
  <c r="J23" i="9"/>
  <c r="K23" i="9" s="1"/>
  <c r="J12" i="9"/>
  <c r="K12" i="9" s="1"/>
  <c r="K69" i="9"/>
  <c r="K77" i="9"/>
  <c r="K89" i="9"/>
  <c r="K85" i="9"/>
  <c r="J11" i="9"/>
  <c r="K11" i="9" s="1"/>
  <c r="J6" i="9"/>
  <c r="K6" i="9" s="1"/>
  <c r="J87" i="9"/>
  <c r="K87" i="9" s="1"/>
  <c r="J76" i="9"/>
  <c r="K76" i="9" s="1"/>
  <c r="J44" i="9"/>
  <c r="K44" i="9" s="1"/>
  <c r="J9" i="9"/>
  <c r="K9" i="9" s="1"/>
  <c r="K62" i="9"/>
  <c r="K46" i="9"/>
  <c r="K30" i="9"/>
  <c r="K29" i="9"/>
  <c r="K53" i="9"/>
  <c r="J51" i="9"/>
  <c r="K51" i="9" s="1"/>
  <c r="J35" i="9"/>
  <c r="K35" i="9" s="1"/>
  <c r="J8" i="9"/>
  <c r="K8" i="9" s="1"/>
  <c r="J72" i="9"/>
  <c r="K72" i="9" s="1"/>
  <c r="J56" i="9"/>
  <c r="K56" i="9" s="1"/>
  <c r="J40" i="9"/>
  <c r="K40" i="9" s="1"/>
  <c r="J24" i="9"/>
  <c r="K24" i="9" s="1"/>
  <c r="K60" i="9"/>
  <c r="J39" i="9"/>
  <c r="K39" i="9" s="1"/>
  <c r="K28" i="9"/>
  <c r="J82" i="9"/>
  <c r="K82" i="9" s="1"/>
  <c r="J61" i="9"/>
  <c r="K61" i="9" s="1"/>
  <c r="J45" i="9"/>
  <c r="K45" i="9" s="1"/>
  <c r="J37" i="9"/>
  <c r="K37" i="9" s="1"/>
  <c r="J21" i="9"/>
  <c r="K21" i="9" s="1"/>
  <c r="K66" i="9"/>
  <c r="K50" i="9"/>
  <c r="K34" i="9"/>
  <c r="K13" i="9"/>
  <c r="J88" i="9"/>
  <c r="K88" i="9" s="1"/>
  <c r="J83" i="9"/>
  <c r="K83" i="9" s="1"/>
  <c r="J79" i="9"/>
  <c r="K79" i="9" s="1"/>
  <c r="K68" i="9"/>
  <c r="J15" i="9"/>
  <c r="K15" i="9" s="1"/>
  <c r="J73" i="9"/>
  <c r="K73" i="9" s="1"/>
  <c r="J65" i="9"/>
  <c r="K65" i="9" s="1"/>
  <c r="J57" i="9"/>
  <c r="K57" i="9" s="1"/>
  <c r="J49" i="9"/>
  <c r="K49" i="9" s="1"/>
  <c r="J41" i="9"/>
  <c r="K41" i="9" s="1"/>
  <c r="J33" i="9"/>
  <c r="K33" i="9" s="1"/>
  <c r="J25" i="9"/>
  <c r="K25" i="9" s="1"/>
  <c r="J17" i="9"/>
  <c r="K17" i="9" s="1"/>
  <c r="K58" i="9"/>
  <c r="K42" i="9"/>
  <c r="K26" i="9"/>
  <c r="J84" i="9"/>
  <c r="K84" i="9" s="1"/>
  <c r="D7" i="9" l="1"/>
  <c r="I7" i="9" s="1"/>
  <c r="J7" i="9" l="1"/>
  <c r="K7" i="9" s="1"/>
  <c r="D15" i="2"/>
  <c r="I15" i="2" s="1"/>
  <c r="M3" i="9" l="1"/>
  <c r="N3" i="9" s="1"/>
  <c r="M2" i="2"/>
  <c r="J15" i="2"/>
  <c r="K15" i="2" s="1"/>
  <c r="D17" i="2"/>
  <c r="I17" i="2" s="1"/>
  <c r="L2" i="2"/>
  <c r="J17" i="2" l="1"/>
  <c r="K17" i="2" s="1"/>
  <c r="N2" i="2"/>
  <c r="L96" i="2" s="1"/>
  <c r="D89" i="2"/>
  <c r="I89" i="2" s="1"/>
  <c r="J89" i="2" l="1"/>
  <c r="K89" i="2" s="1"/>
  <c r="I88" i="2"/>
  <c r="I87" i="2"/>
  <c r="I86" i="2"/>
  <c r="J86" i="2" l="1"/>
  <c r="K86" i="2" s="1"/>
  <c r="J87" i="2"/>
  <c r="K87" i="2" s="1"/>
  <c r="J88" i="2"/>
  <c r="K88" i="2" s="1"/>
  <c r="I71" i="2" l="1"/>
  <c r="I72" i="2"/>
  <c r="I85" i="2"/>
  <c r="I91" i="2"/>
  <c r="I92" i="2"/>
  <c r="I93" i="2"/>
  <c r="I94" i="2"/>
  <c r="I95" i="2"/>
  <c r="I96" i="2" l="1"/>
  <c r="J94" i="2"/>
  <c r="K94" i="2" s="1"/>
  <c r="J85" i="2"/>
  <c r="K85" i="2" s="1"/>
  <c r="J93" i="2"/>
  <c r="K93" i="2" s="1"/>
  <c r="J91" i="2"/>
  <c r="K91" i="2" s="1"/>
  <c r="J72" i="2"/>
  <c r="K72" i="2" s="1"/>
  <c r="J95" i="2"/>
  <c r="K95" i="2" s="1"/>
  <c r="J92" i="2"/>
  <c r="K92" i="2" s="1"/>
  <c r="J71" i="2"/>
  <c r="K71" i="2" s="1"/>
  <c r="K96" i="2" l="1"/>
  <c r="F5" i="2"/>
  <c r="D5" i="2" s="1"/>
  <c r="I5" i="2" s="1"/>
  <c r="J5" i="2" l="1"/>
  <c r="K5" i="2" s="1"/>
  <c r="D4" i="2"/>
  <c r="I4" i="2" s="1"/>
  <c r="D12" i="2"/>
  <c r="I12" i="2" s="1"/>
  <c r="D13" i="2"/>
  <c r="I13" i="2" s="1"/>
  <c r="D9" i="2"/>
  <c r="I9" i="2" s="1"/>
  <c r="D18" i="2"/>
  <c r="I18" i="2" s="1"/>
  <c r="D8" i="2"/>
  <c r="I8" i="2" s="1"/>
  <c r="D19" i="2"/>
  <c r="I19" i="2" s="1"/>
  <c r="D7" i="2"/>
  <c r="I7" i="2" s="1"/>
  <c r="D10" i="2"/>
  <c r="I10" i="2" s="1"/>
  <c r="D14" i="2"/>
  <c r="I14" i="2" s="1"/>
  <c r="D16" i="2"/>
  <c r="I16" i="2" s="1"/>
  <c r="D11" i="2"/>
  <c r="I11" i="2" s="1"/>
  <c r="D20" i="2"/>
  <c r="I20" i="2" s="1"/>
  <c r="D21" i="2"/>
  <c r="I21" i="2" s="1"/>
  <c r="D22" i="2"/>
  <c r="I22" i="2" s="1"/>
  <c r="D23" i="2"/>
  <c r="I23" i="2" s="1"/>
  <c r="D24" i="2"/>
  <c r="I24" i="2" s="1"/>
  <c r="D25" i="2"/>
  <c r="I25" i="2" s="1"/>
  <c r="D26" i="2"/>
  <c r="I26" i="2" s="1"/>
  <c r="D27" i="2"/>
  <c r="I27" i="2" s="1"/>
  <c r="D28" i="2"/>
  <c r="I28" i="2" s="1"/>
  <c r="D29" i="2"/>
  <c r="I29" i="2" s="1"/>
  <c r="D30" i="2"/>
  <c r="I30" i="2" s="1"/>
  <c r="D31" i="2"/>
  <c r="I31" i="2" s="1"/>
  <c r="D32" i="2"/>
  <c r="I32" i="2" s="1"/>
  <c r="D33" i="2"/>
  <c r="I33" i="2" s="1"/>
  <c r="D34" i="2"/>
  <c r="I34" i="2" s="1"/>
  <c r="D35" i="2"/>
  <c r="I35" i="2" s="1"/>
  <c r="D36" i="2"/>
  <c r="I36" i="2" s="1"/>
  <c r="D37" i="2"/>
  <c r="I37" i="2" s="1"/>
  <c r="D38" i="2"/>
  <c r="I38" i="2" s="1"/>
  <c r="D39" i="2"/>
  <c r="I39" i="2" s="1"/>
  <c r="D40" i="2"/>
  <c r="I40" i="2" s="1"/>
  <c r="D41" i="2"/>
  <c r="I41" i="2" s="1"/>
  <c r="D42" i="2"/>
  <c r="I42" i="2" s="1"/>
  <c r="D43" i="2"/>
  <c r="I43" i="2" s="1"/>
  <c r="D44" i="2"/>
  <c r="I44" i="2" s="1"/>
  <c r="D45" i="2"/>
  <c r="I45" i="2" s="1"/>
  <c r="D46" i="2"/>
  <c r="I46" i="2" s="1"/>
  <c r="D47" i="2"/>
  <c r="I47" i="2" s="1"/>
  <c r="D48" i="2"/>
  <c r="I48" i="2" s="1"/>
  <c r="D49" i="2"/>
  <c r="I49" i="2" s="1"/>
  <c r="D50" i="2"/>
  <c r="I50" i="2" s="1"/>
  <c r="D51" i="2"/>
  <c r="I51" i="2" s="1"/>
  <c r="D52" i="2"/>
  <c r="I52" i="2" s="1"/>
  <c r="D53" i="2"/>
  <c r="I53" i="2" s="1"/>
  <c r="D54" i="2"/>
  <c r="I54" i="2" s="1"/>
  <c r="D55" i="2"/>
  <c r="I55" i="2" s="1"/>
  <c r="D56" i="2"/>
  <c r="I56" i="2" s="1"/>
  <c r="D57" i="2"/>
  <c r="I57" i="2" s="1"/>
  <c r="D58" i="2"/>
  <c r="I58" i="2" s="1"/>
  <c r="D59" i="2"/>
  <c r="I59" i="2" s="1"/>
  <c r="D60" i="2"/>
  <c r="I60" i="2" s="1"/>
  <c r="D61" i="2"/>
  <c r="I61" i="2" s="1"/>
  <c r="D62" i="2"/>
  <c r="I62" i="2" s="1"/>
  <c r="D63" i="2"/>
  <c r="I63" i="2" s="1"/>
  <c r="D64" i="2"/>
  <c r="I64" i="2" s="1"/>
  <c r="D65" i="2"/>
  <c r="I65" i="2" s="1"/>
  <c r="D66" i="2"/>
  <c r="I66" i="2" s="1"/>
  <c r="D67" i="2"/>
  <c r="I67" i="2" s="1"/>
  <c r="D68" i="2"/>
  <c r="I68" i="2" s="1"/>
  <c r="D69" i="2"/>
  <c r="I69" i="2" s="1"/>
  <c r="D70" i="2"/>
  <c r="I70" i="2" s="1"/>
  <c r="D73" i="2"/>
  <c r="I73" i="2" s="1"/>
  <c r="D74" i="2"/>
  <c r="I74" i="2" s="1"/>
  <c r="D75" i="2"/>
  <c r="I75" i="2" s="1"/>
  <c r="D76" i="2"/>
  <c r="I76" i="2" s="1"/>
  <c r="D77" i="2"/>
  <c r="I77" i="2" s="1"/>
  <c r="D78" i="2"/>
  <c r="I78" i="2" s="1"/>
  <c r="D79" i="2"/>
  <c r="I79" i="2" s="1"/>
  <c r="D80" i="2"/>
  <c r="I80" i="2" s="1"/>
  <c r="D81" i="2"/>
  <c r="I81" i="2" s="1"/>
  <c r="D82" i="2"/>
  <c r="I82" i="2" s="1"/>
  <c r="I83" i="2"/>
  <c r="D84" i="2"/>
  <c r="I84" i="2" s="1"/>
  <c r="D3" i="2"/>
  <c r="I3" i="2" s="1"/>
  <c r="J59" i="2" l="1"/>
  <c r="K59" i="2" s="1"/>
  <c r="J51" i="2"/>
  <c r="K51" i="2" s="1"/>
  <c r="J43" i="2"/>
  <c r="K43" i="2" s="1"/>
  <c r="J31" i="2"/>
  <c r="K31" i="2" s="1"/>
  <c r="J25" i="2"/>
  <c r="K25" i="2" s="1"/>
  <c r="J21" i="2"/>
  <c r="K21" i="2" s="1"/>
  <c r="J14" i="2"/>
  <c r="K14" i="2" s="1"/>
  <c r="J8" i="2"/>
  <c r="K8" i="2" s="1"/>
  <c r="J13" i="2"/>
  <c r="K13" i="2" s="1"/>
  <c r="J62" i="2"/>
  <c r="K62" i="2" s="1"/>
  <c r="J58" i="2"/>
  <c r="K58" i="2" s="1"/>
  <c r="J54" i="2"/>
  <c r="K54" i="2" s="1"/>
  <c r="J50" i="2"/>
  <c r="K50" i="2" s="1"/>
  <c r="J46" i="2"/>
  <c r="K46" i="2" s="1"/>
  <c r="J42" i="2"/>
  <c r="K42" i="2" s="1"/>
  <c r="J38" i="2"/>
  <c r="K38" i="2" s="1"/>
  <c r="J34" i="2"/>
  <c r="K34" i="2" s="1"/>
  <c r="J30" i="2"/>
  <c r="K30" i="2" s="1"/>
  <c r="J24" i="2"/>
  <c r="K24" i="2" s="1"/>
  <c r="J20" i="2"/>
  <c r="K20" i="2" s="1"/>
  <c r="J10" i="2"/>
  <c r="K10" i="2" s="1"/>
  <c r="J18" i="2"/>
  <c r="K18" i="2" s="1"/>
  <c r="J12" i="2"/>
  <c r="K12" i="2" s="1"/>
  <c r="J55" i="2"/>
  <c r="K55" i="2" s="1"/>
  <c r="J35" i="2"/>
  <c r="K35" i="2" s="1"/>
  <c r="J61" i="2"/>
  <c r="K61" i="2" s="1"/>
  <c r="J57" i="2"/>
  <c r="K57" i="2" s="1"/>
  <c r="J53" i="2"/>
  <c r="K53" i="2" s="1"/>
  <c r="J49" i="2"/>
  <c r="K49" i="2" s="1"/>
  <c r="J45" i="2"/>
  <c r="K45" i="2" s="1"/>
  <c r="J41" i="2"/>
  <c r="K41" i="2" s="1"/>
  <c r="J37" i="2"/>
  <c r="K37" i="2" s="1"/>
  <c r="J33" i="2"/>
  <c r="K33" i="2" s="1"/>
  <c r="J29" i="2"/>
  <c r="K29" i="2" s="1"/>
  <c r="J23" i="2"/>
  <c r="K23" i="2" s="1"/>
  <c r="J11" i="2"/>
  <c r="K11" i="2" s="1"/>
  <c r="J7" i="2"/>
  <c r="K7" i="2" s="1"/>
  <c r="J9" i="2"/>
  <c r="K9" i="2" s="1"/>
  <c r="J4" i="2"/>
  <c r="K4" i="2" s="1"/>
  <c r="J63" i="2"/>
  <c r="K63" i="2" s="1"/>
  <c r="J47" i="2"/>
  <c r="K47" i="2" s="1"/>
  <c r="J39" i="2"/>
  <c r="K39" i="2" s="1"/>
  <c r="J27" i="2"/>
  <c r="K27" i="2" s="1"/>
  <c r="J65" i="2"/>
  <c r="K65" i="2" s="1"/>
  <c r="J3" i="2"/>
  <c r="K3" i="2" s="1"/>
  <c r="J64" i="2"/>
  <c r="K64" i="2" s="1"/>
  <c r="J60" i="2"/>
  <c r="K60" i="2" s="1"/>
  <c r="J56" i="2"/>
  <c r="K56" i="2" s="1"/>
  <c r="J52" i="2"/>
  <c r="K52" i="2" s="1"/>
  <c r="J48" i="2"/>
  <c r="K48" i="2" s="1"/>
  <c r="J44" i="2"/>
  <c r="K44" i="2" s="1"/>
  <c r="J40" i="2"/>
  <c r="K40" i="2" s="1"/>
  <c r="J36" i="2"/>
  <c r="K36" i="2" s="1"/>
  <c r="J32" i="2"/>
  <c r="K32" i="2" s="1"/>
  <c r="J28" i="2"/>
  <c r="K28" i="2" s="1"/>
  <c r="J26" i="2"/>
  <c r="K26" i="2" s="1"/>
  <c r="J22" i="2"/>
  <c r="K22" i="2" s="1"/>
  <c r="J16" i="2"/>
  <c r="K16" i="2" s="1"/>
  <c r="J19" i="2"/>
  <c r="K19" i="2" s="1"/>
  <c r="J82" i="2"/>
  <c r="K82" i="2" s="1"/>
  <c r="J81" i="2"/>
  <c r="K81" i="2" s="1"/>
  <c r="J78" i="2"/>
  <c r="K78" i="2" s="1"/>
  <c r="J74" i="2"/>
  <c r="K74" i="2" s="1"/>
  <c r="J68" i="2"/>
  <c r="K68" i="2" s="1"/>
  <c r="J75" i="2"/>
  <c r="K75" i="2" s="1"/>
  <c r="J67" i="2"/>
  <c r="K67" i="2" s="1"/>
  <c r="J69" i="2"/>
  <c r="K69" i="2" s="1"/>
  <c r="J84" i="2"/>
  <c r="K84" i="2" s="1"/>
  <c r="J80" i="2"/>
  <c r="K80" i="2" s="1"/>
  <c r="J77" i="2"/>
  <c r="K77" i="2" s="1"/>
  <c r="J73" i="2"/>
  <c r="K73" i="2" s="1"/>
  <c r="J83" i="2"/>
  <c r="K83" i="2" s="1"/>
  <c r="J79" i="2"/>
  <c r="K79" i="2" s="1"/>
  <c r="J76" i="2"/>
  <c r="K76" i="2" s="1"/>
  <c r="J70" i="2"/>
  <c r="K70" i="2" s="1"/>
  <c r="J66" i="2"/>
  <c r="K66" i="2" s="1"/>
  <c r="K90" i="2" l="1"/>
  <c r="M3" i="2" s="1"/>
  <c r="N12" i="2" s="1"/>
  <c r="H2" i="2" l="1"/>
  <c r="I2" i="2" s="1"/>
  <c r="H3" i="9" l="1"/>
  <c r="I3" i="9" s="1"/>
  <c r="L4" i="9" s="1"/>
  <c r="L3" i="2"/>
  <c r="J2" i="2"/>
  <c r="K2" i="2" s="1"/>
  <c r="K97" i="2" s="1"/>
  <c r="K98" i="2" s="1"/>
  <c r="M96" i="2"/>
  <c r="N96" i="2" s="1"/>
  <c r="I91" i="9" l="1"/>
  <c r="J3" i="9"/>
  <c r="K3" i="9" s="1"/>
  <c r="K91" i="9" s="1"/>
  <c r="M4" i="9" s="1"/>
  <c r="N4" i="9" s="1"/>
  <c r="N3" i="2"/>
  <c r="O3" i="2" s="1"/>
  <c r="M4" i="2"/>
  <c r="M5" i="2" s="1"/>
  <c r="M12" i="2" s="1"/>
  <c r="K92" i="9" l="1"/>
</calcChain>
</file>

<file path=xl/sharedStrings.xml><?xml version="1.0" encoding="utf-8"?>
<sst xmlns="http://schemas.openxmlformats.org/spreadsheetml/2006/main" count="411" uniqueCount="153">
  <si>
    <t>Unit Rate(in Rs. in Fig)</t>
  </si>
  <si>
    <t>Total Amount (in Rs.)</t>
  </si>
  <si>
    <t>GST Amount in Rs.</t>
  </si>
  <si>
    <t>Total Landed Amount (in Rs.))</t>
  </si>
  <si>
    <t>Number (NO)</t>
  </si>
  <si>
    <t>Sup. of Mobile recharge expenses as per scope</t>
  </si>
  <si>
    <t>Months (MON)</t>
  </si>
  <si>
    <t>Providing Newspapers as per scope</t>
  </si>
  <si>
    <t>SCISSOR SMALL</t>
  </si>
  <si>
    <t>Pail (PAI)</t>
  </si>
  <si>
    <t>BOX (BX)</t>
  </si>
  <si>
    <t>Odonil (75 gm)</t>
  </si>
  <si>
    <t>each (EA)</t>
  </si>
  <si>
    <t>Surf Excel Powder (1 KG)</t>
  </si>
  <si>
    <t>Canister (CAN)</t>
  </si>
  <si>
    <t>Bottle (BOT)</t>
  </si>
  <si>
    <t>set (SET)</t>
  </si>
  <si>
    <t>Paper Napkins (32 X 32 cm) 50 pcs box</t>
  </si>
  <si>
    <t>Pack (PAC)</t>
  </si>
  <si>
    <t>VIM Dishwasher Bar Soap (300G)</t>
  </si>
  <si>
    <t>Rin Detergent Bar (150 g)</t>
  </si>
  <si>
    <t>Bleaching Powder of standard quality</t>
  </si>
  <si>
    <t>Kilogram (KG)</t>
  </si>
  <si>
    <t>Steel scrubber of scrotch bite or appro</t>
  </si>
  <si>
    <t>Glass cleaning cloth (16"X23")</t>
  </si>
  <si>
    <t>Mug 1 litr</t>
  </si>
  <si>
    <t>Plastic dust pan of approved quailty</t>
  </si>
  <si>
    <t>Plastic dustbin pedal type 10 ltrs</t>
  </si>
  <si>
    <t>Steel dustbin pedal type 10 litres</t>
  </si>
  <si>
    <t>DETTOL (110 ML )</t>
  </si>
  <si>
    <t>Dettol Handwash 250 ML</t>
  </si>
  <si>
    <t>Checks Duster CLOTH</t>
  </si>
  <si>
    <t xml:space="preserve">LYOADS ROAD  PER MONTH </t>
  </si>
  <si>
    <t xml:space="preserve">Annanagar per month </t>
  </si>
  <si>
    <t>Soap oil of approved quality 1 ltrs</t>
  </si>
  <si>
    <t xml:space="preserve">QTY </t>
  </si>
  <si>
    <t xml:space="preserve">GST </t>
  </si>
  <si>
    <t xml:space="preserve">Description </t>
  </si>
  <si>
    <t xml:space="preserve">Note </t>
  </si>
  <si>
    <t xml:space="preserve">UNIT </t>
  </si>
  <si>
    <t xml:space="preserve">Bisleri mineral water 500 ml </t>
  </si>
  <si>
    <t xml:space="preserve">AAA battery </t>
  </si>
  <si>
    <t>Cello tape white</t>
  </si>
  <si>
    <t>Cello tape brown</t>
  </si>
  <si>
    <t>Linen scrotch brite</t>
  </si>
  <si>
    <t>Caretaking charges as per the scope of work</t>
  </si>
  <si>
    <t>First AID box comprising of includes headache / cold tablets, bandage, cotton, antiseptic etc.</t>
  </si>
  <si>
    <t>Each</t>
  </si>
  <si>
    <t>Providing cold drinks/ Lemon Water/ Juice/ Soda Water (200 ml)</t>
  </si>
  <si>
    <t>Providing pre-plated Dry Fruits of good quality (100 grams) Bowl.</t>
  </si>
  <si>
    <t>Per Person</t>
  </si>
  <si>
    <t>Month</t>
  </si>
  <si>
    <t>Multipurpose Kitchen Roti Napkin/ClothTable Duster Wiper Wet and Dry Cotton Cleaning Cloth (18 x 18 in) Set of12 Pcs Red Multicolor Napkins (12 Sheets),</t>
  </si>
  <si>
    <t>Soft Broom Big brand approved equivalent</t>
  </si>
  <si>
    <t>Coconut Hard broom of approved quality brand approved equivalent</t>
  </si>
  <si>
    <t>Napthelene ballls of approved qulaity 500 gms packet</t>
  </si>
  <si>
    <t>Premier Special - Facial Tissues, 100 pc Carton brand approved equivalent</t>
  </si>
  <si>
    <t>Bio degradable Dust Bin cover cover large size for bigger dustbins 60 CM X 81 CM (15 pieces )</t>
  </si>
  <si>
    <t>Bio degradable Dust bin cover medium of approved Qty. 48 CM X 54 CM ( 30 pieces ) of make GINKHO or approved equvalent</t>
  </si>
  <si>
    <t>Toilet Brush with Holder (scotch brite Round Toilet Brush with Holder</t>
  </si>
  <si>
    <t>Scrub Sponge Large (pack of 2 ) brand approved equivalent</t>
  </si>
  <si>
    <t>Cob web stick (1.5 Meter) of approved make brand approved equivalent</t>
  </si>
  <si>
    <t>Bathroom Wiper Floor Mop Used to push water from the floor It has special rubber with silicon which increaseslife of this wiper Wiper comes with 2.5 feet long pipe Includes: 1Wiper Floor Mop of gala</t>
  </si>
  <si>
    <t>Pril Liquid 425ML brand approved equivalent</t>
  </si>
  <si>
    <t>Harpic Flushmatic brand approved equivalent</t>
  </si>
  <si>
    <t>Room Freshner Spray of Air Wick or Godrej approved equivalent of lavender/lemon/sandal scents (300 ml bottle)</t>
  </si>
  <si>
    <t>Comfort Fabric softener (220 ML ) brand approved equivalent</t>
  </si>
  <si>
    <t>Ala Fabric Whitener RIN (500 ML) brand approved equivalent</t>
  </si>
  <si>
    <t>Colin Glass Cleaner (500 ML) brand approved equivalent</t>
  </si>
  <si>
    <t>Toilet Cleaner HARPIC (500ML ) brand approved equivalent</t>
  </si>
  <si>
    <t>Lizol Floor Cleaner (500 ml) brand approved equivalent</t>
  </si>
  <si>
    <t>Phenoyl white compound 1ltrs brand approved equivalent</t>
  </si>
  <si>
    <t>Taski R1 for tiles and wall cleaning 5ltrs (5L can) (MAKE Johnson Diversy or equivalent )</t>
  </si>
  <si>
    <t>Scrub Floor Broom With Long Extendable Handle brand approved equivalent</t>
  </si>
  <si>
    <t>Bio degradable Garbage cover Extra large gala or or approved equivalent</t>
  </si>
  <si>
    <t xml:space="preserve">Sup. of 19 KG Commercial LPG Cyl.as per scope </t>
  </si>
  <si>
    <t>Sup. of Comb (medium) brand approved equivalent &amp;gt;</t>
  </si>
  <si>
    <t>Sup. of Moisturising Lotion 20ml brand approved equivalent</t>
  </si>
  <si>
    <t>Sup. of Disposable Razor Gillette brand approved equivalent brand approved equivalent</t>
  </si>
  <si>
    <t>Sup. of Coconut oil 25ml (parachutr) brand approved equivalent</t>
  </si>
  <si>
    <t>Sup. of milk powder sachet (everyday) brand approved equivalent</t>
  </si>
  <si>
    <t>Sup. of Coffee Sachet sachet 5 g brand approved equivalent</t>
  </si>
  <si>
    <t>Sup. of sugar sachet 5 g brand approved equivalent</t>
  </si>
  <si>
    <t>Sugarfree Gold Pack, 50 Sachet brand approved equivalent</t>
  </si>
  <si>
    <t>SHAVING FOAM 50 GM ( GILLETE) brand approved equivalent</t>
  </si>
  <si>
    <t>Express Shine Sponge - Black, 7ml (kiwi) brand approved equivalent</t>
  </si>
  <si>
    <t>Bathroom slipper (Paragon) brand approved equivalent</t>
  </si>
  <si>
    <t>PENCIL (nataraj) brand approved equivalent</t>
  </si>
  <si>
    <t>NOTE PAD (small) brand approved equivalent</t>
  </si>
  <si>
    <t>ERASER (nataraj) brand approved equivalent</t>
  </si>
  <si>
    <t>Tooth pick Crown brand approved equivalent</t>
  </si>
  <si>
    <t>Hit Spray (320 ML) brand approved equivalent</t>
  </si>
  <si>
    <t>Good Knight knight Activ + Cartridge 45 brand approved equivalent</t>
  </si>
  <si>
    <t>Good Knight knight Activ refil brand approved equivalent</t>
  </si>
  <si>
    <t>Providing Garbage Collection Services. As per tender terms and conditions</t>
  </si>
  <si>
    <t>The estimate for other consumables is based on the analysis of past consumption at the Transit Flat and market rates of  such items.</t>
  </si>
  <si>
    <t>Pest control treatment to be done against cockroaches, red &amp; black ants and silverfishes at  Transit Flats once in three months and as when required as per approval of Officer-in-Charge. The pest control treatment will comprise of simultaneous treatment of  (a) Gel baiting treatment with RTU Fipronil 0.03 / 0.05% Gel bait or RTU Imidacloprid 2.15% Gel bait and using monitoring tools like Pheromones traps / food lures traps for cockroaches and (b) Spraying of Deltamethrin 2.5F / Cyfluthrin 05EW / Lambda Cyhalothrin 10WP diluted with water as per manufacturer specification; for total area per Transit Flat /HH up to 1200 sq.ft. Payment will be made against satisfactory results per flat /per job basis. Please note that the chemicals mentioned should be manufactured by Bayer CropScience Ltd. or Rallis India Ltd. or other reputed company as per approval of Officer-in-Charge.</t>
  </si>
  <si>
    <t>EACH</t>
  </si>
  <si>
    <t>NO</t>
  </si>
  <si>
    <t>Mechanized Water Tank Cleaning</t>
  </si>
  <si>
    <t>KL</t>
  </si>
  <si>
    <t>Procurement of Water Tanker of 12 KL capacity each</t>
  </si>
  <si>
    <t xml:space="preserve">Supply of packed drinking water in 20 ltr cans as per scope of work to transit flats </t>
  </si>
  <si>
    <r>
      <t xml:space="preserve">Providing </t>
    </r>
    <r>
      <rPr>
        <b/>
        <sz val="11"/>
        <color indexed="8"/>
        <rFont val="Arial"/>
        <family val="2"/>
      </rPr>
      <t>Special</t>
    </r>
    <r>
      <rPr>
        <b/>
        <sz val="11"/>
        <rFont val="Arial"/>
        <family val="2"/>
      </rPr>
      <t xml:space="preserve"> Lunch/ Dinner </t>
    </r>
    <r>
      <rPr>
        <sz val="11"/>
        <color indexed="8"/>
        <rFont val="Arial"/>
        <family val="2"/>
      </rPr>
      <t xml:space="preserve">consisting of soup, vegetable snacks, non-vegetable snacks,  non-vegetable dish, seasonable vegetable/ south Indian dishes/ chinese dishes,  roti, desert/ sweet dish, salad, with minimum </t>
    </r>
    <r>
      <rPr>
        <b/>
        <sz val="11"/>
        <rFont val="Arial"/>
        <family val="2"/>
      </rPr>
      <t>serving of three varieties</t>
    </r>
    <r>
      <rPr>
        <sz val="11"/>
        <color indexed="8"/>
        <rFont val="Arial"/>
        <family val="2"/>
      </rPr>
      <t>, cut fruit of variety, pickle, papad, rice, curd/ raita, tea/ coffee, cold drink, juice as per the varieties/ type mentioned in Annexure-B</t>
    </r>
  </si>
  <si>
    <r>
      <t xml:space="preserve">Providing </t>
    </r>
    <r>
      <rPr>
        <b/>
        <sz val="11"/>
        <rFont val="Arial"/>
        <family val="2"/>
      </rPr>
      <t>Vegetable Snacks  / non-vegetable snacks</t>
    </r>
    <r>
      <rPr>
        <sz val="11"/>
        <color indexed="8"/>
        <rFont val="Arial"/>
        <family val="2"/>
      </rPr>
      <t xml:space="preserve"> of minimum 3 varieties each from the type mentioned in Annexure-B.</t>
    </r>
  </si>
  <si>
    <r>
      <t xml:space="preserve">Providing </t>
    </r>
    <r>
      <rPr>
        <b/>
        <sz val="11"/>
        <rFont val="Arial"/>
        <family val="2"/>
      </rPr>
      <t>pre-plated snack</t>
    </r>
    <r>
      <rPr>
        <sz val="11"/>
        <color indexed="8"/>
        <rFont val="Arial"/>
        <family val="2"/>
      </rPr>
      <t xml:space="preserve"> (including Veg. sandwitch, paneer pakora/ samosa/ dhokla/ Khandavi, chips, sweet items).</t>
    </r>
  </si>
  <si>
    <t>The basic wage for each labour category is based on the minimum wages act for Tamil Nadu w.e.f. 01.10.2018</t>
  </si>
  <si>
    <t xml:space="preserve">Toilet tissue paper roll 10 x 10 cm Per Pack 200 Pulls White colour brand approved equivalent
</t>
  </si>
  <si>
    <t xml:space="preserve">OLD ESTIMATE </t>
  </si>
  <si>
    <t>OLD REIMBURSEMENT</t>
  </si>
  <si>
    <t xml:space="preserve">TOTAL </t>
  </si>
  <si>
    <t>Sup. of Shampoo 7ml (clinic plus) brand OR  approved equivalent</t>
  </si>
  <si>
    <t>Sup. of Face Powder 15gms (ponds) brand OR   approved equivalent</t>
  </si>
  <si>
    <t>Sup. of Shampoo 30ml (clinic plus) brand  OR  approved equivalent</t>
  </si>
  <si>
    <t>Sup. of Toothpaste brand 18 GM  OR   approved equivalent</t>
  </si>
  <si>
    <t>Sup. of Soap 29 gms Lux brand OR   approved equivalent</t>
  </si>
  <si>
    <t>Sup. of Soap 51gms Lux brand OR   approved equivalent</t>
  </si>
  <si>
    <t>Sup. of Tea sachet 2.2g (nescafe) brand approved equivalent</t>
  </si>
  <si>
    <t>Gala mop set Pinnza cotton mop or approved equivalent</t>
  </si>
  <si>
    <t>Gala mop refill approved equivalent</t>
  </si>
  <si>
    <t>Supply bucket 20 litres (cello or approved equivalent )</t>
  </si>
  <si>
    <t xml:space="preserve">Sl.no </t>
  </si>
  <si>
    <t>Sup. of Coconut oil 3 ml (parachutr) brand approved equivalent</t>
  </si>
  <si>
    <t>Sup. of Face Powder 25 gms (ponds) brand OR   approved equivalent</t>
  </si>
  <si>
    <t xml:space="preserve">Sup. of Tooth Brush brand approved equivalent Soft (Make Colgate (Extra Clean) / Pepsodent 
or equivalent of MRP Rs. 15/- and above.  
</t>
  </si>
  <si>
    <t>Supply of Toilet Kit Refer Clause No. C.7 B and J vii of the Tender Terms and Conditions.</t>
  </si>
  <si>
    <t>Pest control treatment to be done against cockroaches, red &amp; black ants and silverfishes at  Transit Flats once in three months and as when required as per approval of Officer-in-Charge. The pest control treatment will comprise of simultaneous treatment of  (a) Gel baiting treatment with RTU Fipronil 0.03 / 0.05% Gel bait or RTU Imidacloprid 2.15% Gel bait and using monitoring tools like Pheromones traps / food lures traps for cockroaches and (b) Spraying of Deltamethrin 2.5F / Cyfluthrin 05EW / Lambda Cyhalothrin 10WP diluted with water as per manufacturer specification; for total area per Transit Flat /HH up to 1200 sq.ft. Payme+K81:K90nt will be made against satisfactory results per flat /per job basis. Please note that the chemicals mentioned should be manufactured by Bayer CropScience Ltd. or Rallis India Ltd. or other reputed company as per approval of Officer-in-Charge.</t>
  </si>
  <si>
    <t xml:space="preserve">The qty for Hygiene Kit has been arrived based on average occupancy X number of room nights </t>
  </si>
  <si>
    <t>The estimate for other consumables is based on the analysis of past consumption at the Transit Flat and LPUP  of  such items.</t>
  </si>
  <si>
    <t xml:space="preserve">IN HOUSE ESTIMATE FOR CARETAKING AD CATERING FOR CHENNAI BASED TRANSIT FLATS </t>
  </si>
  <si>
    <r>
      <t xml:space="preserve">Providing </t>
    </r>
    <r>
      <rPr>
        <b/>
        <sz val="12"/>
        <color indexed="8"/>
        <rFont val="Arial"/>
        <family val="2"/>
      </rPr>
      <t>Special</t>
    </r>
    <r>
      <rPr>
        <b/>
        <sz val="12"/>
        <rFont val="Arial"/>
        <family val="2"/>
      </rPr>
      <t xml:space="preserve"> Lunch/ Dinner </t>
    </r>
    <r>
      <rPr>
        <sz val="12"/>
        <color indexed="8"/>
        <rFont val="Arial"/>
        <family val="2"/>
      </rPr>
      <t xml:space="preserve">consisting of soup, vegetable snacks, non-vegetable snacks,  non-vegetable dish, seasonable vegetable/ south Indian dishes/ chinese dishes,  roti, desert/ sweet dish, salad, with minimum </t>
    </r>
    <r>
      <rPr>
        <b/>
        <sz val="12"/>
        <rFont val="Arial"/>
        <family val="2"/>
      </rPr>
      <t>serving of three varieties</t>
    </r>
    <r>
      <rPr>
        <sz val="12"/>
        <color indexed="8"/>
        <rFont val="Arial"/>
        <family val="2"/>
      </rPr>
      <t>, cut fruit of variety, pickle, papad, rice, curd/ raita, tea/ coffee, cold drink, juice as per the varieties/ type mentioned in Annexure-B</t>
    </r>
  </si>
  <si>
    <r>
      <t xml:space="preserve">Providing </t>
    </r>
    <r>
      <rPr>
        <b/>
        <sz val="12"/>
        <rFont val="Arial"/>
        <family val="2"/>
      </rPr>
      <t>Vegetable Snacks  / non-vegetable snacks</t>
    </r>
    <r>
      <rPr>
        <sz val="12"/>
        <color indexed="8"/>
        <rFont val="Arial"/>
        <family val="2"/>
      </rPr>
      <t xml:space="preserve"> of minimum 3 varieties each from the type mentioned in Annexure-B.</t>
    </r>
  </si>
  <si>
    <r>
      <t xml:space="preserve">Providing </t>
    </r>
    <r>
      <rPr>
        <b/>
        <sz val="12"/>
        <rFont val="Arial"/>
        <family val="2"/>
      </rPr>
      <t>pre-plated snack</t>
    </r>
    <r>
      <rPr>
        <sz val="12"/>
        <color indexed="8"/>
        <rFont val="Arial"/>
        <family val="2"/>
      </rPr>
      <t xml:space="preserve"> (including Veg. sandwitch, paneer pakora/ samosa/ dhokla/ Khandavi, chips, sweet items).</t>
    </r>
  </si>
  <si>
    <t>Sup. of Coconut oil 25ml (parachute) brand or approved equivalent</t>
  </si>
  <si>
    <t>Sup. of Toothpaste brand 18 GM or    approved equivalent</t>
  </si>
  <si>
    <t>Sup. of Disposable Razor Gillette brand or  approved equivalent brand approved equivalent</t>
  </si>
  <si>
    <t>SHAVING FOAM 50 GM ( GILLETE) brand or approved equivalent</t>
  </si>
  <si>
    <t>Sup. of Moisturising Lotion 20ml brand or approved equivalent</t>
  </si>
  <si>
    <t>Sup. of sugar sachet 5 g brand or approved equivalent</t>
  </si>
  <si>
    <t>Sugarfree Gold Pack, 50 Sachet brand or approved equivalent</t>
  </si>
  <si>
    <t>Description</t>
  </si>
  <si>
    <t>Company Name:</t>
  </si>
  <si>
    <t>Name &amp; Sign of authorized signatory:</t>
  </si>
  <si>
    <t>Company Seal:</t>
  </si>
  <si>
    <t>Sr.</t>
  </si>
  <si>
    <t>No.</t>
  </si>
  <si>
    <t>Lump Sum Rate per Month. (Rs.)</t>
  </si>
  <si>
    <t>Providing catering, Housekeeping, security  including hospitality services and pest control  at NIT Tranist House, New Delhi as per the Scope of Work detailed and required in the tender document.The deployment of personnel’s as per the tender document.</t>
  </si>
  <si>
    <t xml:space="preserve">Price Bid </t>
  </si>
  <si>
    <t>Malaviya National Institute of Technology Jaipur</t>
  </si>
  <si>
    <t>(on behalf of the NIT Transit House Management Committee, New Delhi)</t>
  </si>
  <si>
    <t>GST @ ______%</t>
  </si>
  <si>
    <t>Total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</si>
</sst>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quot;Rs.&quot;\ #,##0;&quot;Rs.&quot;\ \-#,##0"/>
    <numFmt numFmtId="166" formatCode="[$-14009]dd/mm/yyyy;@"/>
  </numFmts>
  <fonts count="42" x14ac:knownFonts="1">
    <font>
      <sz val="11"/>
      <color theme="1"/>
      <name val="Calibri"/>
      <family val="2"/>
      <scheme val="minor"/>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sz val="12"/>
      <name val="Arial"/>
      <family val="2"/>
    </font>
    <font>
      <sz val="10"/>
      <color rgb="FF5D5E68"/>
      <name val="Calibri"/>
      <family val="2"/>
      <scheme val="minor"/>
    </font>
    <font>
      <sz val="11"/>
      <color theme="1" tint="4.9989318521683403E-2"/>
      <name val="Arial"/>
      <family val="2"/>
    </font>
    <font>
      <b/>
      <sz val="11"/>
      <color theme="1"/>
      <name val="Arial"/>
      <family val="2"/>
    </font>
    <font>
      <sz val="11"/>
      <color theme="1"/>
      <name val="Arial"/>
      <family val="2"/>
    </font>
    <font>
      <sz val="11"/>
      <color rgb="FF5D5E68"/>
      <name val="Arial"/>
      <family val="2"/>
    </font>
    <font>
      <b/>
      <sz val="11"/>
      <color indexed="8"/>
      <name val="Arial"/>
      <family val="2"/>
    </font>
    <font>
      <b/>
      <sz val="11"/>
      <name val="Arial"/>
      <family val="2"/>
    </font>
    <font>
      <sz val="11"/>
      <color indexed="8"/>
      <name val="Arial"/>
      <family val="2"/>
    </font>
    <font>
      <sz val="11"/>
      <name val="Arial"/>
      <family val="2"/>
    </font>
    <font>
      <sz val="12"/>
      <name val="Arial"/>
      <family val="2"/>
    </font>
    <font>
      <b/>
      <sz val="12"/>
      <color theme="1"/>
      <name val="Arial"/>
      <family val="2"/>
    </font>
    <font>
      <sz val="12"/>
      <color theme="1"/>
      <name val="Arial"/>
      <family val="2"/>
    </font>
    <font>
      <sz val="12"/>
      <color rgb="FF5D5E68"/>
      <name val="Arial"/>
      <family val="2"/>
    </font>
    <font>
      <sz val="12"/>
      <color theme="1" tint="4.9989318521683403E-2"/>
      <name val="Arial"/>
      <family val="2"/>
    </font>
    <font>
      <b/>
      <sz val="12"/>
      <color indexed="8"/>
      <name val="Arial"/>
      <family val="2"/>
    </font>
    <font>
      <sz val="12"/>
      <color indexed="8"/>
      <name val="Arial"/>
      <family val="2"/>
    </font>
    <font>
      <sz val="10"/>
      <name val="Arial"/>
      <family val="2"/>
    </font>
    <font>
      <sz val="12"/>
      <color theme="1"/>
      <name val="Calibri"/>
      <family val="2"/>
      <scheme val="minor"/>
    </font>
    <font>
      <b/>
      <sz val="12"/>
      <name val="Calibri"/>
      <family val="2"/>
      <scheme val="minor"/>
    </font>
    <font>
      <b/>
      <sz val="18"/>
      <name val="Calibri"/>
      <family val="2"/>
      <scheme val="minor"/>
    </font>
    <font>
      <sz val="11.5"/>
      <color theme="1"/>
      <name val="Arial"/>
      <family val="2"/>
    </font>
    <font>
      <b/>
      <sz val="14"/>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164" fontId="36" fillId="0" borderId="0" applyFont="0" applyFill="0" applyBorder="0" applyAlignment="0" applyProtection="0"/>
    <xf numFmtId="165" fontId="1" fillId="0" borderId="0" applyFont="0" applyFill="0" applyBorder="0" applyAlignment="0" applyProtection="0"/>
    <xf numFmtId="9" fontId="36" fillId="0" borderId="0" applyFont="0" applyFill="0" applyBorder="0" applyAlignment="0" applyProtection="0"/>
    <xf numFmtId="43" fontId="1" fillId="0" borderId="0" applyFont="0" applyFill="0" applyBorder="0" applyAlignment="0" applyProtection="0"/>
    <xf numFmtId="166" fontId="36" fillId="0" borderId="0"/>
  </cellStyleXfs>
  <cellXfs count="91">
    <xf numFmtId="0" fontId="0" fillId="0" borderId="0" xfId="0"/>
    <xf numFmtId="0" fontId="0" fillId="0" borderId="0" xfId="0" applyAlignment="1">
      <alignment vertical="center"/>
    </xf>
    <xf numFmtId="0" fontId="20" fillId="0" borderId="0" xfId="0" applyFont="1" applyAlignment="1">
      <alignment vertical="center"/>
    </xf>
    <xf numFmtId="0" fontId="23" fillId="0" borderId="10" xfId="0" applyFont="1" applyBorder="1" applyAlignment="1">
      <alignment horizontal="left" vertical="center" wrapText="1"/>
    </xf>
    <xf numFmtId="0" fontId="23" fillId="0" borderId="10" xfId="0" applyFont="1" applyBorder="1" applyAlignment="1">
      <alignment vertical="center" wrapText="1"/>
    </xf>
    <xf numFmtId="0" fontId="23" fillId="0" borderId="10" xfId="0" applyFont="1" applyBorder="1" applyAlignment="1">
      <alignment horizontal="center" vertical="center"/>
    </xf>
    <xf numFmtId="2" fontId="23" fillId="0" borderId="10" xfId="0" applyNumberFormat="1" applyFont="1" applyBorder="1" applyAlignment="1">
      <alignment horizontal="right" vertical="center"/>
    </xf>
    <xf numFmtId="0" fontId="23" fillId="0" borderId="10" xfId="0" applyFont="1" applyBorder="1" applyAlignment="1">
      <alignment vertical="center"/>
    </xf>
    <xf numFmtId="164" fontId="23" fillId="0" borderId="10" xfId="0" applyNumberFormat="1" applyFont="1" applyBorder="1" applyAlignment="1">
      <alignment horizontal="right" vertical="center"/>
    </xf>
    <xf numFmtId="2" fontId="23" fillId="0" borderId="10" xfId="0" applyNumberFormat="1" applyFont="1" applyBorder="1" applyAlignment="1">
      <alignment vertical="center"/>
    </xf>
    <xf numFmtId="0" fontId="23" fillId="0" borderId="10" xfId="0" applyFont="1" applyBorder="1" applyAlignment="1">
      <alignment horizontal="right" vertical="center"/>
    </xf>
    <xf numFmtId="0" fontId="24" fillId="0" borderId="10" xfId="0" applyFont="1" applyBorder="1" applyAlignment="1">
      <alignment horizontal="left" vertical="center" wrapText="1"/>
    </xf>
    <xf numFmtId="0" fontId="23" fillId="0" borderId="0" xfId="0" applyFont="1" applyAlignment="1">
      <alignment horizontal="center" vertical="center"/>
    </xf>
    <xf numFmtId="0" fontId="24" fillId="0" borderId="10" xfId="0" applyFont="1" applyBorder="1" applyAlignment="1">
      <alignment vertical="center"/>
    </xf>
    <xf numFmtId="0" fontId="22" fillId="0" borderId="10" xfId="0" applyFont="1" applyBorder="1" applyAlignment="1">
      <alignment horizontal="center" vertical="center"/>
    </xf>
    <xf numFmtId="0" fontId="16" fillId="0" borderId="10" xfId="0" applyFont="1" applyBorder="1" applyAlignment="1">
      <alignment vertical="center"/>
    </xf>
    <xf numFmtId="0" fontId="22" fillId="0" borderId="10" xfId="0" applyFont="1" applyBorder="1" applyAlignment="1">
      <alignment vertical="center" wrapText="1"/>
    </xf>
    <xf numFmtId="0" fontId="22" fillId="0" borderId="10" xfId="0" applyFont="1" applyBorder="1" applyAlignment="1">
      <alignment vertical="center"/>
    </xf>
    <xf numFmtId="2" fontId="22" fillId="0" borderId="10" xfId="0" applyNumberFormat="1" applyFont="1" applyBorder="1" applyAlignment="1">
      <alignment horizontal="right" vertical="center"/>
    </xf>
    <xf numFmtId="0" fontId="16" fillId="0" borderId="10" xfId="0" applyFont="1" applyBorder="1" applyAlignment="1">
      <alignment horizontal="center" vertical="center"/>
    </xf>
    <xf numFmtId="0" fontId="0" fillId="0" borderId="10" xfId="0" applyBorder="1" applyAlignment="1">
      <alignment vertical="center"/>
    </xf>
    <xf numFmtId="0" fontId="16" fillId="0" borderId="0" xfId="0" applyFont="1" applyAlignment="1">
      <alignment vertical="center"/>
    </xf>
    <xf numFmtId="0" fontId="22" fillId="0" borderId="10" xfId="0" applyFont="1" applyBorder="1" applyAlignment="1">
      <alignment horizontal="center" vertical="center" wrapText="1"/>
    </xf>
    <xf numFmtId="2" fontId="0" fillId="0" borderId="10" xfId="0" applyNumberFormat="1" applyBorder="1" applyAlignment="1">
      <alignment vertical="center"/>
    </xf>
    <xf numFmtId="2" fontId="21" fillId="0" borderId="10" xfId="42" applyNumberFormat="1" applyFont="1" applyBorder="1" applyAlignment="1">
      <alignment horizontal="right" vertical="center"/>
    </xf>
    <xf numFmtId="0" fontId="23" fillId="0" borderId="10" xfId="0" applyFont="1" applyBorder="1" applyAlignment="1">
      <alignment horizontal="center" vertical="center" wrapText="1"/>
    </xf>
    <xf numFmtId="2" fontId="23" fillId="0" borderId="10" xfId="0" applyNumberFormat="1" applyFont="1" applyBorder="1" applyAlignment="1">
      <alignment horizontal="right" vertical="center" wrapText="1"/>
    </xf>
    <xf numFmtId="2" fontId="28" fillId="0" borderId="10" xfId="0" applyNumberFormat="1" applyFont="1" applyBorder="1" applyAlignment="1">
      <alignment horizontal="center" vertical="center"/>
    </xf>
    <xf numFmtId="0" fontId="18" fillId="0" borderId="10" xfId="0" applyFont="1" applyBorder="1" applyAlignment="1">
      <alignment vertical="center"/>
    </xf>
    <xf numFmtId="2" fontId="16" fillId="0" borderId="10" xfId="0" applyNumberFormat="1" applyFont="1" applyBorder="1" applyAlignment="1">
      <alignment vertical="center"/>
    </xf>
    <xf numFmtId="2" fontId="16" fillId="0" borderId="0" xfId="0" applyNumberFormat="1" applyFont="1" applyAlignment="1">
      <alignment vertical="center"/>
    </xf>
    <xf numFmtId="0" fontId="18" fillId="0" borderId="10" xfId="0" applyFont="1" applyBorder="1" applyAlignment="1">
      <alignment horizontal="center" vertical="center"/>
    </xf>
    <xf numFmtId="0" fontId="23" fillId="0" borderId="0" xfId="0" applyFont="1" applyAlignment="1">
      <alignment vertical="center" wrapText="1"/>
    </xf>
    <xf numFmtId="2" fontId="23" fillId="0" borderId="0" xfId="0" applyNumberFormat="1" applyFont="1" applyAlignment="1">
      <alignment horizontal="right" vertical="center"/>
    </xf>
    <xf numFmtId="0" fontId="23" fillId="0" borderId="0" xfId="0" applyFont="1" applyAlignment="1">
      <alignment vertical="center"/>
    </xf>
    <xf numFmtId="0" fontId="23" fillId="0" borderId="0" xfId="0" applyFont="1" applyAlignment="1">
      <alignment horizontal="right" vertical="center"/>
    </xf>
    <xf numFmtId="0" fontId="30" fillId="0" borderId="0" xfId="0" applyFont="1" applyAlignment="1">
      <alignment horizontal="center" vertical="center"/>
    </xf>
    <xf numFmtId="0" fontId="30" fillId="0" borderId="0" xfId="0" applyFont="1" applyAlignment="1">
      <alignment vertical="center"/>
    </xf>
    <xf numFmtId="0" fontId="30" fillId="0" borderId="10" xfId="0" applyFont="1" applyBorder="1" applyAlignment="1">
      <alignment horizontal="center" vertical="center"/>
    </xf>
    <xf numFmtId="0" fontId="30" fillId="0" borderId="10" xfId="0" applyFont="1" applyBorder="1" applyAlignment="1">
      <alignment horizontal="center" vertical="center" wrapText="1"/>
    </xf>
    <xf numFmtId="0" fontId="30" fillId="0" borderId="10" xfId="0" applyFont="1" applyBorder="1" applyAlignment="1">
      <alignment vertical="center"/>
    </xf>
    <xf numFmtId="2" fontId="30" fillId="0" borderId="10" xfId="0" applyNumberFormat="1" applyFont="1" applyBorder="1" applyAlignment="1">
      <alignment horizontal="right" vertical="center"/>
    </xf>
    <xf numFmtId="0" fontId="30" fillId="0" borderId="10" xfId="0" applyFont="1" applyBorder="1" applyAlignment="1">
      <alignment vertical="center" wrapText="1"/>
    </xf>
    <xf numFmtId="0" fontId="31" fillId="0" borderId="10" xfId="0" applyFont="1" applyBorder="1" applyAlignment="1">
      <alignment horizontal="center" vertical="center"/>
    </xf>
    <xf numFmtId="0" fontId="31" fillId="0" borderId="10" xfId="0" applyFont="1" applyBorder="1" applyAlignment="1">
      <alignment horizontal="left" vertical="center" wrapText="1"/>
    </xf>
    <xf numFmtId="2" fontId="31" fillId="0" borderId="10" xfId="0" applyNumberFormat="1" applyFont="1" applyBorder="1" applyAlignment="1">
      <alignment horizontal="right" vertical="center"/>
    </xf>
    <xf numFmtId="0" fontId="31" fillId="0" borderId="10" xfId="0" applyFont="1" applyBorder="1" applyAlignment="1">
      <alignment vertical="center" wrapText="1"/>
    </xf>
    <xf numFmtId="0" fontId="31" fillId="0" borderId="10" xfId="0" applyFont="1" applyBorder="1" applyAlignment="1">
      <alignment vertical="center"/>
    </xf>
    <xf numFmtId="164" fontId="31" fillId="0" borderId="10" xfId="0" applyNumberFormat="1" applyFont="1" applyBorder="1" applyAlignment="1">
      <alignment horizontal="right" vertical="center"/>
    </xf>
    <xf numFmtId="2" fontId="31" fillId="0" borderId="10" xfId="0" applyNumberFormat="1" applyFont="1" applyBorder="1" applyAlignment="1">
      <alignment vertical="center"/>
    </xf>
    <xf numFmtId="0" fontId="31" fillId="0" borderId="0" xfId="0" applyFont="1" applyAlignment="1">
      <alignment vertical="center"/>
    </xf>
    <xf numFmtId="0" fontId="31" fillId="0" borderId="10" xfId="0" applyFont="1" applyBorder="1" applyAlignment="1">
      <alignment horizontal="right" vertical="center"/>
    </xf>
    <xf numFmtId="0" fontId="32" fillId="0" borderId="10" xfId="0" applyFont="1" applyBorder="1" applyAlignment="1">
      <alignment vertical="center"/>
    </xf>
    <xf numFmtId="0" fontId="32" fillId="0" borderId="10" xfId="0" applyFont="1" applyBorder="1" applyAlignment="1">
      <alignment horizontal="left" vertical="center" wrapText="1"/>
    </xf>
    <xf numFmtId="0" fontId="32" fillId="0" borderId="0" xfId="0" applyFont="1" applyAlignment="1">
      <alignment vertical="center"/>
    </xf>
    <xf numFmtId="2" fontId="33" fillId="0" borderId="10" xfId="42" applyNumberFormat="1" applyFont="1" applyBorder="1" applyAlignment="1">
      <alignment horizontal="right" vertical="center"/>
    </xf>
    <xf numFmtId="0" fontId="31" fillId="0" borderId="10" xfId="0" applyFont="1" applyBorder="1" applyAlignment="1">
      <alignment horizontal="center" vertical="center" wrapText="1"/>
    </xf>
    <xf numFmtId="2" fontId="31" fillId="0" borderId="10" xfId="0" applyNumberFormat="1" applyFont="1" applyBorder="1" applyAlignment="1">
      <alignment horizontal="right" vertical="center" wrapText="1"/>
    </xf>
    <xf numFmtId="2" fontId="29" fillId="0" borderId="10" xfId="0" applyNumberFormat="1" applyFont="1" applyBorder="1" applyAlignment="1">
      <alignment horizontal="center" vertical="center"/>
    </xf>
    <xf numFmtId="2" fontId="30" fillId="0" borderId="10" xfId="0" applyNumberFormat="1" applyFont="1" applyBorder="1" applyAlignment="1">
      <alignment vertical="center"/>
    </xf>
    <xf numFmtId="0" fontId="30" fillId="0" borderId="10" xfId="0" applyFont="1" applyBorder="1" applyAlignment="1">
      <alignment horizontal="left" vertical="center"/>
    </xf>
    <xf numFmtId="0" fontId="31" fillId="0" borderId="0" xfId="0" applyFont="1" applyAlignment="1">
      <alignment horizontal="center" vertical="center"/>
    </xf>
    <xf numFmtId="0" fontId="31" fillId="0" borderId="0" xfId="0" applyFont="1" applyAlignment="1">
      <alignment vertical="center" wrapText="1"/>
    </xf>
    <xf numFmtId="2" fontId="31" fillId="0" borderId="0" xfId="0" applyNumberFormat="1" applyFont="1" applyAlignment="1">
      <alignment horizontal="right" vertical="center"/>
    </xf>
    <xf numFmtId="0" fontId="31" fillId="0" borderId="0" xfId="0" applyFont="1" applyAlignment="1">
      <alignment horizontal="right" vertical="center"/>
    </xf>
    <xf numFmtId="0" fontId="38" fillId="0" borderId="10" xfId="0" applyFont="1" applyBorder="1" applyAlignment="1">
      <alignment vertical="top" wrapText="1"/>
    </xf>
    <xf numFmtId="0" fontId="39" fillId="0" borderId="13" xfId="0" applyFont="1" applyBorder="1" applyAlignment="1">
      <alignment vertical="top" wrapText="1"/>
    </xf>
    <xf numFmtId="0" fontId="39" fillId="0" borderId="14" xfId="0" applyFont="1" applyBorder="1" applyAlignment="1">
      <alignment vertical="top" wrapText="1"/>
    </xf>
    <xf numFmtId="0" fontId="37" fillId="0" borderId="0" xfId="0" applyFont="1" applyAlignment="1">
      <alignment vertical="top" wrapText="1"/>
    </xf>
    <xf numFmtId="0" fontId="40" fillId="0" borderId="10" xfId="0" applyFont="1" applyBorder="1" applyAlignment="1">
      <alignment horizontal="left" vertical="center" wrapText="1" indent="1"/>
    </xf>
    <xf numFmtId="0" fontId="40" fillId="0" borderId="10" xfId="0" applyFont="1" applyBorder="1" applyAlignment="1">
      <alignment horizontal="center" vertical="center" wrapText="1"/>
    </xf>
    <xf numFmtId="0" fontId="40" fillId="0" borderId="10" xfId="0" applyFont="1" applyBorder="1" applyAlignment="1">
      <alignment vertical="center" wrapText="1"/>
    </xf>
    <xf numFmtId="0" fontId="40" fillId="0" borderId="10" xfId="0" applyFont="1" applyBorder="1" applyAlignment="1">
      <alignment horizontal="justify" vertical="center" wrapText="1"/>
    </xf>
    <xf numFmtId="0" fontId="0" fillId="0" borderId="10" xfId="0" applyBorder="1"/>
    <xf numFmtId="0" fontId="39" fillId="0" borderId="10" xfId="0" applyFont="1" applyBorder="1" applyAlignment="1">
      <alignment horizontal="center" vertical="top" wrapText="1"/>
    </xf>
    <xf numFmtId="0" fontId="37" fillId="0" borderId="10" xfId="0" applyFont="1" applyBorder="1" applyAlignment="1">
      <alignment horizontal="left" vertical="top" wrapText="1"/>
    </xf>
    <xf numFmtId="0" fontId="40" fillId="0" borderId="10" xfId="0" applyFont="1" applyBorder="1" applyAlignment="1">
      <alignment horizontal="center" vertical="center" wrapText="1"/>
    </xf>
    <xf numFmtId="0" fontId="40" fillId="0" borderId="10" xfId="0" applyFont="1" applyBorder="1" applyAlignment="1">
      <alignment vertical="center" wrapText="1"/>
    </xf>
    <xf numFmtId="0" fontId="31" fillId="0" borderId="10" xfId="0" applyFont="1" applyBorder="1" applyAlignment="1">
      <alignment horizontal="left" vertical="center"/>
    </xf>
    <xf numFmtId="0" fontId="31" fillId="0" borderId="1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30" fillId="0" borderId="11" xfId="0" applyFont="1" applyBorder="1" applyAlignment="1">
      <alignment horizontal="center" vertical="center" wrapText="1"/>
    </xf>
    <xf numFmtId="0" fontId="23" fillId="0" borderId="10" xfId="0" applyFont="1" applyBorder="1" applyAlignment="1">
      <alignment horizontal="left" vertical="center"/>
    </xf>
    <xf numFmtId="0" fontId="23" fillId="0" borderId="10"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41" fillId="0" borderId="10" xfId="0" applyFont="1" applyBorder="1" applyAlignment="1">
      <alignment horizontal="center" vertical="center"/>
    </xf>
    <xf numFmtId="0" fontId="23" fillId="0" borderId="10" xfId="0" applyFont="1" applyBorder="1" applyAlignment="1" applyProtection="1">
      <alignment vertical="center" wrapText="1"/>
      <protection locked="0"/>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6" xr:uid="{00000000-0005-0000-0000-00001B000000}"/>
    <cellStyle name="Comma 2 2" xfId="43" xr:uid="{00000000-0005-0000-0000-00001C000000}"/>
    <cellStyle name="Comma 4 2" xfId="44" xr:uid="{00000000-0005-0000-0000-00001D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8000000}"/>
    <cellStyle name="Normal 2 4" xfId="47" xr:uid="{00000000-0005-0000-0000-000029000000}"/>
    <cellStyle name="Note" xfId="15" builtinId="10" customBuiltin="1"/>
    <cellStyle name="Output" xfId="10" builtinId="21" customBuiltin="1"/>
    <cellStyle name="Percent 2" xfId="45" xr:uid="{00000000-0005-0000-0000-00002C000000}"/>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6BE3A-0333-499E-A46A-988C2F6E7143}">
  <sheetPr>
    <pageSetUpPr fitToPage="1"/>
  </sheetPr>
  <dimension ref="A1:K12"/>
  <sheetViews>
    <sheetView tabSelected="1" workbookViewId="0">
      <selection activeCell="B7" sqref="B7"/>
    </sheetView>
  </sheetViews>
  <sheetFormatPr defaultColWidth="50.7109375" defaultRowHeight="15" x14ac:dyDescent="0.25"/>
  <cols>
    <col min="1" max="1" width="5" bestFit="1" customWidth="1"/>
    <col min="2" max="2" width="56" customWidth="1"/>
    <col min="3" max="3" width="56.85546875" customWidth="1"/>
  </cols>
  <sheetData>
    <row r="1" spans="1:11" ht="18.75" x14ac:dyDescent="0.25">
      <c r="A1" s="89" t="s">
        <v>149</v>
      </c>
      <c r="B1" s="89"/>
      <c r="C1" s="89"/>
    </row>
    <row r="2" spans="1:11" ht="18.75" x14ac:dyDescent="0.25">
      <c r="A2" s="89" t="s">
        <v>150</v>
      </c>
      <c r="B2" s="89"/>
      <c r="C2" s="89"/>
    </row>
    <row r="3" spans="1:11" ht="23.25" x14ac:dyDescent="0.25">
      <c r="A3" s="74" t="s">
        <v>148</v>
      </c>
      <c r="B3" s="74"/>
      <c r="C3" s="74"/>
      <c r="D3" s="66"/>
      <c r="E3" s="66"/>
      <c r="F3" s="66"/>
      <c r="G3" s="66"/>
      <c r="H3" s="66"/>
      <c r="I3" s="66"/>
      <c r="J3" s="66"/>
      <c r="K3" s="67"/>
    </row>
    <row r="4" spans="1:11" x14ac:dyDescent="0.25">
      <c r="A4" s="69" t="s">
        <v>144</v>
      </c>
      <c r="B4" s="76" t="s">
        <v>140</v>
      </c>
      <c r="C4" s="77" t="s">
        <v>146</v>
      </c>
    </row>
    <row r="5" spans="1:11" x14ac:dyDescent="0.25">
      <c r="A5" s="71" t="s">
        <v>145</v>
      </c>
      <c r="B5" s="76"/>
      <c r="C5" s="77"/>
    </row>
    <row r="6" spans="1:11" x14ac:dyDescent="0.25">
      <c r="A6" s="70">
        <v>-1</v>
      </c>
      <c r="B6" s="70">
        <v>-2</v>
      </c>
      <c r="C6" s="70">
        <v>-3</v>
      </c>
    </row>
    <row r="7" spans="1:11" ht="71.25" x14ac:dyDescent="0.25">
      <c r="A7" s="70">
        <v>1</v>
      </c>
      <c r="B7" s="72" t="s">
        <v>147</v>
      </c>
      <c r="C7" s="90"/>
    </row>
    <row r="8" spans="1:11" ht="15.75" x14ac:dyDescent="0.25">
      <c r="A8" s="70">
        <v>2</v>
      </c>
      <c r="B8" s="65" t="s">
        <v>151</v>
      </c>
      <c r="C8" s="90"/>
    </row>
    <row r="9" spans="1:11" x14ac:dyDescent="0.25">
      <c r="A9" s="70">
        <v>3</v>
      </c>
      <c r="B9" s="71" t="s">
        <v>152</v>
      </c>
      <c r="C9" s="90"/>
    </row>
    <row r="10" spans="1:11" ht="45.75" customHeight="1" x14ac:dyDescent="0.25">
      <c r="A10" s="73"/>
      <c r="B10" s="75" t="s">
        <v>141</v>
      </c>
      <c r="C10" s="75"/>
      <c r="D10" s="68"/>
      <c r="E10" s="68"/>
      <c r="F10" s="68"/>
      <c r="G10" s="68"/>
    </row>
    <row r="11" spans="1:11" ht="61.5" customHeight="1" x14ac:dyDescent="0.25">
      <c r="A11" s="73"/>
      <c r="B11" s="75" t="s">
        <v>142</v>
      </c>
      <c r="C11" s="75"/>
      <c r="D11" s="68"/>
      <c r="E11" s="68"/>
      <c r="F11" s="68"/>
      <c r="G11" s="68"/>
    </row>
    <row r="12" spans="1:11" ht="73.5" customHeight="1" x14ac:dyDescent="0.25">
      <c r="A12" s="73"/>
      <c r="B12" s="75" t="s">
        <v>143</v>
      </c>
      <c r="C12" s="75"/>
      <c r="D12" s="68"/>
      <c r="E12" s="68"/>
      <c r="F12" s="68"/>
      <c r="G12" s="68"/>
    </row>
  </sheetData>
  <sheetProtection algorithmName="SHA-512" hashValue="It3sXmFQUU2bIHeszQiCGNQXoIDttaeKcFgkHCYwACePWxTCxy/XJyF1/1Nd5b2fRih4RUIXCoxJj98o7whKgg==" saltValue="yZ/rmZtMRpRZDGDxmy3vqg==" spinCount="100000" sheet="1" objects="1" scenarios="1"/>
  <mergeCells count="8">
    <mergeCell ref="A1:C1"/>
    <mergeCell ref="A2:C2"/>
    <mergeCell ref="A3:C3"/>
    <mergeCell ref="B10:C10"/>
    <mergeCell ref="B11:C11"/>
    <mergeCell ref="B12:C12"/>
    <mergeCell ref="B4:B5"/>
    <mergeCell ref="C4:C5"/>
  </mergeCells>
  <pageMargins left="0.7" right="0.7" top="0.78" bottom="0.75" header="0.3" footer="0.3"/>
  <pageSetup scale="2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7"/>
  <sheetViews>
    <sheetView showGridLines="0" topLeftCell="A78" workbookViewId="0">
      <selection activeCell="K92" sqref="K92"/>
    </sheetView>
  </sheetViews>
  <sheetFormatPr defaultColWidth="9.140625" defaultRowHeight="15" x14ac:dyDescent="0.25"/>
  <cols>
    <col min="1" max="1" width="8.28515625" style="61" customWidth="1"/>
    <col min="2" max="2" width="60.7109375" style="62" customWidth="1"/>
    <col min="3" max="3" width="16.140625" style="61" customWidth="1"/>
    <col min="4" max="4" width="12.140625" style="63" bestFit="1" customWidth="1"/>
    <col min="5" max="5" width="19.42578125" style="50" hidden="1" customWidth="1"/>
    <col min="6" max="6" width="14.28515625" style="50" hidden="1" customWidth="1"/>
    <col min="7" max="7" width="6.140625" style="50" bestFit="1" customWidth="1"/>
    <col min="8" max="8" width="21.140625" style="64" bestFit="1" customWidth="1"/>
    <col min="9" max="9" width="20.140625" style="50" bestFit="1" customWidth="1"/>
    <col min="10" max="10" width="19" style="64" customWidth="1"/>
    <col min="11" max="11" width="28.5703125" style="64" bestFit="1" customWidth="1"/>
    <col min="12" max="12" width="19.140625" style="50" bestFit="1" customWidth="1"/>
    <col min="13" max="13" width="27.85546875" style="50" bestFit="1" customWidth="1"/>
    <col min="14" max="14" width="13.7109375" style="50" customWidth="1"/>
    <col min="15" max="16384" width="9.140625" style="50"/>
  </cols>
  <sheetData>
    <row r="1" spans="1:14" s="37" customFormat="1" ht="23.25" customHeight="1" x14ac:dyDescent="0.25">
      <c r="A1" s="36"/>
      <c r="B1" s="83" t="s">
        <v>129</v>
      </c>
      <c r="C1" s="83"/>
      <c r="D1" s="83"/>
      <c r="E1" s="83"/>
      <c r="F1" s="83"/>
      <c r="G1" s="83"/>
      <c r="H1" s="83"/>
      <c r="I1" s="83"/>
      <c r="J1" s="83"/>
      <c r="K1" s="83"/>
    </row>
    <row r="2" spans="1:14" s="37" customFormat="1" ht="34.5" customHeight="1" x14ac:dyDescent="0.25">
      <c r="A2" s="38" t="s">
        <v>121</v>
      </c>
      <c r="B2" s="39" t="s">
        <v>37</v>
      </c>
      <c r="C2" s="38" t="s">
        <v>39</v>
      </c>
      <c r="D2" s="41" t="s">
        <v>35</v>
      </c>
      <c r="E2" s="42" t="s">
        <v>32</v>
      </c>
      <c r="F2" s="42" t="s">
        <v>33</v>
      </c>
      <c r="G2" s="40" t="s">
        <v>36</v>
      </c>
      <c r="H2" s="42" t="s">
        <v>0</v>
      </c>
      <c r="I2" s="42" t="s">
        <v>1</v>
      </c>
      <c r="J2" s="42" t="s">
        <v>2</v>
      </c>
      <c r="K2" s="42" t="s">
        <v>3</v>
      </c>
      <c r="L2" s="38" t="s">
        <v>108</v>
      </c>
      <c r="M2" s="38" t="s">
        <v>109</v>
      </c>
      <c r="N2" s="38" t="s">
        <v>110</v>
      </c>
    </row>
    <row r="3" spans="1:14" ht="31.5" customHeight="1" x14ac:dyDescent="0.25">
      <c r="A3" s="43">
        <v>10</v>
      </c>
      <c r="B3" s="44" t="s">
        <v>45</v>
      </c>
      <c r="C3" s="43" t="s">
        <v>6</v>
      </c>
      <c r="D3" s="45">
        <v>12</v>
      </c>
      <c r="E3" s="44"/>
      <c r="F3" s="46"/>
      <c r="G3" s="47">
        <v>18</v>
      </c>
      <c r="H3" s="48" t="e">
        <f>#REF!</f>
        <v>#REF!</v>
      </c>
      <c r="I3" s="49" t="e">
        <f>H3*D3</f>
        <v>#REF!</v>
      </c>
      <c r="J3" s="45" t="e">
        <f>G3%*I3</f>
        <v>#REF!</v>
      </c>
      <c r="K3" s="45" t="e">
        <f>I3+J3</f>
        <v>#REF!</v>
      </c>
      <c r="L3" s="45">
        <f>352651.02*12</f>
        <v>4231812.24</v>
      </c>
      <c r="M3" s="45" t="e">
        <f>#REF!</f>
        <v>#REF!</v>
      </c>
      <c r="N3" s="45" t="e">
        <f>L3+M3</f>
        <v>#REF!</v>
      </c>
    </row>
    <row r="4" spans="1:14" ht="17.25" customHeight="1" x14ac:dyDescent="0.25">
      <c r="A4" s="43">
        <v>20</v>
      </c>
      <c r="B4" s="46" t="s">
        <v>75</v>
      </c>
      <c r="C4" s="43" t="s">
        <v>4</v>
      </c>
      <c r="D4" s="45">
        <f>(E4+F4)*12</f>
        <v>96</v>
      </c>
      <c r="E4" s="47">
        <v>6</v>
      </c>
      <c r="F4" s="47">
        <v>2</v>
      </c>
      <c r="G4" s="47">
        <v>18</v>
      </c>
      <c r="H4" s="51">
        <v>1200</v>
      </c>
      <c r="I4" s="49">
        <f t="shared" ref="I4:I67" si="0">H4*D4</f>
        <v>115200</v>
      </c>
      <c r="J4" s="45">
        <f t="shared" ref="J4:J67" si="1">G4%*I4</f>
        <v>20736</v>
      </c>
      <c r="K4" s="45">
        <f t="shared" ref="K4:K67" si="2">I4+J4</f>
        <v>135936</v>
      </c>
      <c r="L4" s="45" t="e">
        <f>I3</f>
        <v>#REF!</v>
      </c>
      <c r="M4" s="45" t="e">
        <f>K91-(K3+K82+K83+K84+K85+K86+K87+K88+K89+K90)</f>
        <v>#REF!</v>
      </c>
      <c r="N4" s="45" t="e">
        <f>SUM(L4:M4)</f>
        <v>#REF!</v>
      </c>
    </row>
    <row r="5" spans="1:14" ht="18" customHeight="1" x14ac:dyDescent="0.25">
      <c r="A5" s="43">
        <v>30</v>
      </c>
      <c r="B5" s="46" t="s">
        <v>5</v>
      </c>
      <c r="C5" s="43" t="s">
        <v>6</v>
      </c>
      <c r="D5" s="45">
        <f t="shared" ref="D5:D63" si="3">(E5+F5)*12</f>
        <v>288</v>
      </c>
      <c r="E5" s="47">
        <v>12</v>
      </c>
      <c r="F5" s="47">
        <v>12</v>
      </c>
      <c r="G5" s="47">
        <v>18</v>
      </c>
      <c r="H5" s="51">
        <v>300</v>
      </c>
      <c r="I5" s="49">
        <f t="shared" si="0"/>
        <v>86400</v>
      </c>
      <c r="J5" s="45">
        <f t="shared" si="1"/>
        <v>15552</v>
      </c>
      <c r="K5" s="45">
        <f t="shared" si="2"/>
        <v>101952</v>
      </c>
      <c r="L5" s="47"/>
      <c r="M5" s="45"/>
      <c r="N5" s="47"/>
    </row>
    <row r="6" spans="1:14" ht="26.25" customHeight="1" x14ac:dyDescent="0.25">
      <c r="A6" s="43">
        <v>40</v>
      </c>
      <c r="B6" s="46" t="s">
        <v>7</v>
      </c>
      <c r="C6" s="43" t="s">
        <v>6</v>
      </c>
      <c r="D6" s="45">
        <f>(E6+F6)*12</f>
        <v>11520</v>
      </c>
      <c r="E6" s="47">
        <v>720</v>
      </c>
      <c r="F6" s="47">
        <f>120+120</f>
        <v>240</v>
      </c>
      <c r="G6" s="47">
        <v>18</v>
      </c>
      <c r="H6" s="51">
        <v>5</v>
      </c>
      <c r="I6" s="49">
        <f t="shared" si="0"/>
        <v>57600</v>
      </c>
      <c r="J6" s="45">
        <f t="shared" si="1"/>
        <v>10368</v>
      </c>
      <c r="K6" s="45">
        <f t="shared" si="2"/>
        <v>67968</v>
      </c>
      <c r="L6" s="47"/>
      <c r="M6" s="45"/>
      <c r="N6" s="47"/>
    </row>
    <row r="7" spans="1:14" ht="33.75" customHeight="1" x14ac:dyDescent="0.25">
      <c r="A7" s="43">
        <v>50</v>
      </c>
      <c r="B7" s="46" t="s">
        <v>125</v>
      </c>
      <c r="C7" s="43" t="s">
        <v>16</v>
      </c>
      <c r="D7" s="45" t="e">
        <f>#REF!</f>
        <v>#REF!</v>
      </c>
      <c r="E7" s="47"/>
      <c r="F7" s="47"/>
      <c r="G7" s="47">
        <v>18</v>
      </c>
      <c r="H7" s="51">
        <v>150</v>
      </c>
      <c r="I7" s="49" t="e">
        <f t="shared" si="0"/>
        <v>#REF!</v>
      </c>
      <c r="J7" s="45" t="e">
        <f t="shared" si="1"/>
        <v>#REF!</v>
      </c>
      <c r="K7" s="45" t="e">
        <f t="shared" si="2"/>
        <v>#REF!</v>
      </c>
      <c r="L7" s="47"/>
      <c r="M7" s="45"/>
      <c r="N7" s="47"/>
    </row>
    <row r="8" spans="1:14" ht="30" x14ac:dyDescent="0.25">
      <c r="A8" s="43">
        <v>60</v>
      </c>
      <c r="B8" s="46" t="s">
        <v>133</v>
      </c>
      <c r="C8" s="43" t="s">
        <v>4</v>
      </c>
      <c r="D8" s="45">
        <f t="shared" ref="D8:D16" si="4">(E8+F8)*6</f>
        <v>192</v>
      </c>
      <c r="E8" s="47">
        <v>20</v>
      </c>
      <c r="F8" s="47">
        <v>12</v>
      </c>
      <c r="G8" s="47">
        <v>18</v>
      </c>
      <c r="H8" s="51">
        <v>30</v>
      </c>
      <c r="I8" s="49">
        <f t="shared" si="0"/>
        <v>5760</v>
      </c>
      <c r="J8" s="45">
        <f t="shared" si="1"/>
        <v>1036.8</v>
      </c>
      <c r="K8" s="45">
        <f t="shared" si="2"/>
        <v>6796.8</v>
      </c>
    </row>
    <row r="9" spans="1:14" ht="28.5" customHeight="1" x14ac:dyDescent="0.25">
      <c r="A9" s="43">
        <v>70</v>
      </c>
      <c r="B9" s="46" t="s">
        <v>134</v>
      </c>
      <c r="C9" s="43" t="s">
        <v>4</v>
      </c>
      <c r="D9" s="45">
        <f t="shared" si="4"/>
        <v>1080</v>
      </c>
      <c r="E9" s="47">
        <v>150</v>
      </c>
      <c r="F9" s="47">
        <v>30</v>
      </c>
      <c r="G9" s="47">
        <v>18</v>
      </c>
      <c r="H9" s="51">
        <v>6</v>
      </c>
      <c r="I9" s="49">
        <f t="shared" si="0"/>
        <v>6480</v>
      </c>
      <c r="J9" s="45">
        <f t="shared" si="1"/>
        <v>1166.3999999999999</v>
      </c>
      <c r="K9" s="45">
        <f t="shared" si="2"/>
        <v>7646.4</v>
      </c>
    </row>
    <row r="10" spans="1:14" ht="59.25" customHeight="1" x14ac:dyDescent="0.25">
      <c r="A10" s="43">
        <v>80</v>
      </c>
      <c r="B10" s="44" t="s">
        <v>124</v>
      </c>
      <c r="C10" s="43" t="s">
        <v>4</v>
      </c>
      <c r="D10" s="45">
        <f t="shared" si="4"/>
        <v>900</v>
      </c>
      <c r="E10" s="47">
        <v>120</v>
      </c>
      <c r="F10" s="47">
        <v>30</v>
      </c>
      <c r="G10" s="47">
        <v>18</v>
      </c>
      <c r="H10" s="51">
        <v>15</v>
      </c>
      <c r="I10" s="49">
        <f t="shared" si="0"/>
        <v>13500</v>
      </c>
      <c r="J10" s="45">
        <f t="shared" si="1"/>
        <v>2430</v>
      </c>
      <c r="K10" s="45">
        <f t="shared" si="2"/>
        <v>15930</v>
      </c>
    </row>
    <row r="11" spans="1:14" ht="30" x14ac:dyDescent="0.25">
      <c r="A11" s="43">
        <v>90</v>
      </c>
      <c r="B11" s="46" t="s">
        <v>113</v>
      </c>
      <c r="C11" s="43" t="s">
        <v>4</v>
      </c>
      <c r="D11" s="45">
        <f t="shared" si="4"/>
        <v>180</v>
      </c>
      <c r="E11" s="47">
        <v>20</v>
      </c>
      <c r="F11" s="47">
        <v>10</v>
      </c>
      <c r="G11" s="47">
        <v>28</v>
      </c>
      <c r="H11" s="51">
        <v>25</v>
      </c>
      <c r="I11" s="49">
        <f t="shared" si="0"/>
        <v>4500</v>
      </c>
      <c r="J11" s="45">
        <f t="shared" si="1"/>
        <v>1260.0000000000002</v>
      </c>
      <c r="K11" s="45">
        <f t="shared" si="2"/>
        <v>5760</v>
      </c>
    </row>
    <row r="12" spans="1:14" ht="24" customHeight="1" x14ac:dyDescent="0.25">
      <c r="A12" s="43">
        <v>100</v>
      </c>
      <c r="B12" s="46" t="s">
        <v>116</v>
      </c>
      <c r="C12" s="43" t="s">
        <v>4</v>
      </c>
      <c r="D12" s="45">
        <f t="shared" si="4"/>
        <v>216</v>
      </c>
      <c r="E12" s="47">
        <v>24</v>
      </c>
      <c r="F12" s="47">
        <v>12</v>
      </c>
      <c r="G12" s="47">
        <v>18</v>
      </c>
      <c r="H12" s="51">
        <v>10</v>
      </c>
      <c r="I12" s="49">
        <f t="shared" si="0"/>
        <v>2160</v>
      </c>
      <c r="J12" s="45">
        <f t="shared" si="1"/>
        <v>388.8</v>
      </c>
      <c r="K12" s="45">
        <f t="shared" si="2"/>
        <v>2548.8000000000002</v>
      </c>
    </row>
    <row r="13" spans="1:14" ht="30" x14ac:dyDescent="0.25">
      <c r="A13" s="43">
        <v>110</v>
      </c>
      <c r="B13" s="46" t="s">
        <v>135</v>
      </c>
      <c r="C13" s="43" t="s">
        <v>4</v>
      </c>
      <c r="D13" s="45">
        <f t="shared" si="4"/>
        <v>900</v>
      </c>
      <c r="E13" s="47">
        <v>120</v>
      </c>
      <c r="F13" s="47">
        <v>30</v>
      </c>
      <c r="G13" s="47">
        <v>18</v>
      </c>
      <c r="H13" s="51">
        <v>22</v>
      </c>
      <c r="I13" s="49">
        <f t="shared" si="0"/>
        <v>19800</v>
      </c>
      <c r="J13" s="45">
        <f t="shared" si="1"/>
        <v>3564</v>
      </c>
      <c r="K13" s="45">
        <f t="shared" si="2"/>
        <v>23364</v>
      </c>
    </row>
    <row r="14" spans="1:14" ht="35.25" customHeight="1" x14ac:dyDescent="0.25">
      <c r="A14" s="43">
        <v>120</v>
      </c>
      <c r="B14" s="46" t="s">
        <v>136</v>
      </c>
      <c r="C14" s="43" t="s">
        <v>4</v>
      </c>
      <c r="D14" s="45">
        <f t="shared" si="4"/>
        <v>216</v>
      </c>
      <c r="E14" s="47">
        <v>24</v>
      </c>
      <c r="F14" s="47">
        <v>12</v>
      </c>
      <c r="G14" s="47">
        <v>18</v>
      </c>
      <c r="H14" s="51">
        <v>70</v>
      </c>
      <c r="I14" s="49">
        <f t="shared" si="0"/>
        <v>15120</v>
      </c>
      <c r="J14" s="45">
        <f t="shared" si="1"/>
        <v>2721.6</v>
      </c>
      <c r="K14" s="45">
        <f t="shared" si="2"/>
        <v>17841.599999999999</v>
      </c>
    </row>
    <row r="15" spans="1:14" ht="30" x14ac:dyDescent="0.25">
      <c r="A15" s="43">
        <v>130</v>
      </c>
      <c r="B15" s="46" t="s">
        <v>137</v>
      </c>
      <c r="C15" s="43" t="s">
        <v>4</v>
      </c>
      <c r="D15" s="45">
        <f t="shared" si="4"/>
        <v>780</v>
      </c>
      <c r="E15" s="47">
        <v>100</v>
      </c>
      <c r="F15" s="47">
        <v>30</v>
      </c>
      <c r="G15" s="47">
        <v>18</v>
      </c>
      <c r="H15" s="51">
        <v>10</v>
      </c>
      <c r="I15" s="49">
        <f t="shared" si="0"/>
        <v>7800</v>
      </c>
      <c r="J15" s="45">
        <f t="shared" si="1"/>
        <v>1404</v>
      </c>
      <c r="K15" s="45">
        <f t="shared" si="2"/>
        <v>9204</v>
      </c>
    </row>
    <row r="16" spans="1:14" ht="39" customHeight="1" x14ac:dyDescent="0.25">
      <c r="A16" s="43">
        <v>140</v>
      </c>
      <c r="B16" s="46" t="s">
        <v>123</v>
      </c>
      <c r="C16" s="43" t="s">
        <v>4</v>
      </c>
      <c r="D16" s="45">
        <f t="shared" si="4"/>
        <v>240</v>
      </c>
      <c r="E16" s="47">
        <v>30</v>
      </c>
      <c r="F16" s="47">
        <v>10</v>
      </c>
      <c r="G16" s="47">
        <v>28</v>
      </c>
      <c r="H16" s="51">
        <v>12</v>
      </c>
      <c r="I16" s="49">
        <f t="shared" si="0"/>
        <v>2880</v>
      </c>
      <c r="J16" s="45">
        <f t="shared" si="1"/>
        <v>806.40000000000009</v>
      </c>
      <c r="K16" s="45">
        <f t="shared" si="2"/>
        <v>3686.4</v>
      </c>
    </row>
    <row r="17" spans="1:11" ht="35.25" customHeight="1" x14ac:dyDescent="0.25">
      <c r="A17" s="43">
        <v>150</v>
      </c>
      <c r="B17" s="46" t="s">
        <v>80</v>
      </c>
      <c r="C17" s="43" t="s">
        <v>4</v>
      </c>
      <c r="D17" s="45">
        <f>(E17+F17)*12</f>
        <v>5760</v>
      </c>
      <c r="E17" s="47">
        <v>360</v>
      </c>
      <c r="F17" s="47">
        <v>120</v>
      </c>
      <c r="G17" s="47">
        <v>18</v>
      </c>
      <c r="H17" s="51">
        <v>3</v>
      </c>
      <c r="I17" s="49">
        <f t="shared" si="0"/>
        <v>17280</v>
      </c>
      <c r="J17" s="45">
        <f t="shared" si="1"/>
        <v>3110.4</v>
      </c>
      <c r="K17" s="45">
        <f t="shared" si="2"/>
        <v>20390.400000000001</v>
      </c>
    </row>
    <row r="18" spans="1:11" ht="30" x14ac:dyDescent="0.25">
      <c r="A18" s="43">
        <v>160</v>
      </c>
      <c r="B18" s="46" t="s">
        <v>117</v>
      </c>
      <c r="C18" s="43" t="s">
        <v>4</v>
      </c>
      <c r="D18" s="45">
        <f>(E18+F18)*12</f>
        <v>5760</v>
      </c>
      <c r="E18" s="47">
        <v>360</v>
      </c>
      <c r="F18" s="47">
        <v>120</v>
      </c>
      <c r="G18" s="47">
        <v>18</v>
      </c>
      <c r="H18" s="51">
        <v>2</v>
      </c>
      <c r="I18" s="49">
        <f t="shared" si="0"/>
        <v>11520</v>
      </c>
      <c r="J18" s="45">
        <f t="shared" si="1"/>
        <v>2073.6</v>
      </c>
      <c r="K18" s="45">
        <f t="shared" si="2"/>
        <v>13593.6</v>
      </c>
    </row>
    <row r="19" spans="1:11" ht="33" customHeight="1" x14ac:dyDescent="0.25">
      <c r="A19" s="43">
        <v>170</v>
      </c>
      <c r="B19" s="46" t="s">
        <v>81</v>
      </c>
      <c r="C19" s="43" t="s">
        <v>4</v>
      </c>
      <c r="D19" s="45">
        <f t="shared" si="3"/>
        <v>5760</v>
      </c>
      <c r="E19" s="47">
        <v>360</v>
      </c>
      <c r="F19" s="47">
        <v>120</v>
      </c>
      <c r="G19" s="47">
        <v>18</v>
      </c>
      <c r="H19" s="51">
        <v>2</v>
      </c>
      <c r="I19" s="49">
        <f t="shared" si="0"/>
        <v>11520</v>
      </c>
      <c r="J19" s="45">
        <f t="shared" si="1"/>
        <v>2073.6</v>
      </c>
      <c r="K19" s="45">
        <f t="shared" si="2"/>
        <v>13593.6</v>
      </c>
    </row>
    <row r="20" spans="1:11" ht="24" customHeight="1" x14ac:dyDescent="0.25">
      <c r="A20" s="43">
        <v>180</v>
      </c>
      <c r="B20" s="46" t="s">
        <v>138</v>
      </c>
      <c r="C20" s="43" t="s">
        <v>4</v>
      </c>
      <c r="D20" s="45">
        <f t="shared" si="3"/>
        <v>5760</v>
      </c>
      <c r="E20" s="47">
        <v>360</v>
      </c>
      <c r="F20" s="47">
        <v>120</v>
      </c>
      <c r="G20" s="47">
        <v>18</v>
      </c>
      <c r="H20" s="51">
        <v>2</v>
      </c>
      <c r="I20" s="49">
        <f t="shared" si="0"/>
        <v>11520</v>
      </c>
      <c r="J20" s="45">
        <f t="shared" si="1"/>
        <v>2073.6</v>
      </c>
      <c r="K20" s="45">
        <f t="shared" si="2"/>
        <v>13593.6</v>
      </c>
    </row>
    <row r="21" spans="1:11" ht="30" x14ac:dyDescent="0.25">
      <c r="A21" s="43">
        <v>190</v>
      </c>
      <c r="B21" s="46" t="s">
        <v>139</v>
      </c>
      <c r="C21" s="43" t="s">
        <v>4</v>
      </c>
      <c r="D21" s="45">
        <f t="shared" si="3"/>
        <v>72</v>
      </c>
      <c r="E21" s="47">
        <v>4</v>
      </c>
      <c r="F21" s="47">
        <v>2</v>
      </c>
      <c r="G21" s="47">
        <v>18</v>
      </c>
      <c r="H21" s="51">
        <v>80</v>
      </c>
      <c r="I21" s="49">
        <f t="shared" si="0"/>
        <v>5760</v>
      </c>
      <c r="J21" s="45">
        <f t="shared" si="1"/>
        <v>1036.8</v>
      </c>
      <c r="K21" s="45">
        <f t="shared" si="2"/>
        <v>6796.8</v>
      </c>
    </row>
    <row r="22" spans="1:11" ht="21" customHeight="1" x14ac:dyDescent="0.25">
      <c r="A22" s="43">
        <v>200</v>
      </c>
      <c r="B22" s="46" t="s">
        <v>8</v>
      </c>
      <c r="C22" s="43" t="s">
        <v>4</v>
      </c>
      <c r="D22" s="45">
        <f t="shared" si="3"/>
        <v>36</v>
      </c>
      <c r="E22" s="47">
        <v>2</v>
      </c>
      <c r="F22" s="47">
        <v>1</v>
      </c>
      <c r="G22" s="47">
        <v>18</v>
      </c>
      <c r="H22" s="51">
        <v>12</v>
      </c>
      <c r="I22" s="49">
        <f t="shared" si="0"/>
        <v>432</v>
      </c>
      <c r="J22" s="45">
        <f t="shared" si="1"/>
        <v>77.759999999999991</v>
      </c>
      <c r="K22" s="45">
        <f t="shared" si="2"/>
        <v>509.76</v>
      </c>
    </row>
    <row r="23" spans="1:11" ht="30" x14ac:dyDescent="0.25">
      <c r="A23" s="43">
        <v>210</v>
      </c>
      <c r="B23" s="46" t="s">
        <v>85</v>
      </c>
      <c r="C23" s="43" t="s">
        <v>4</v>
      </c>
      <c r="D23" s="45">
        <f t="shared" si="3"/>
        <v>576</v>
      </c>
      <c r="E23" s="47">
        <v>36</v>
      </c>
      <c r="F23" s="47">
        <v>12</v>
      </c>
      <c r="G23" s="47">
        <v>18</v>
      </c>
      <c r="H23" s="51">
        <v>30</v>
      </c>
      <c r="I23" s="49">
        <f t="shared" si="0"/>
        <v>17280</v>
      </c>
      <c r="J23" s="45">
        <f t="shared" si="1"/>
        <v>3110.4</v>
      </c>
      <c r="K23" s="45">
        <f t="shared" si="2"/>
        <v>20390.400000000001</v>
      </c>
    </row>
    <row r="24" spans="1:11" x14ac:dyDescent="0.25">
      <c r="A24" s="43">
        <v>220</v>
      </c>
      <c r="B24" s="46" t="s">
        <v>86</v>
      </c>
      <c r="C24" s="43" t="s">
        <v>9</v>
      </c>
      <c r="D24" s="45">
        <f t="shared" si="3"/>
        <v>48</v>
      </c>
      <c r="E24" s="47">
        <v>2</v>
      </c>
      <c r="F24" s="47">
        <v>2</v>
      </c>
      <c r="G24" s="47">
        <v>18</v>
      </c>
      <c r="H24" s="51">
        <v>110</v>
      </c>
      <c r="I24" s="49">
        <f t="shared" si="0"/>
        <v>5280</v>
      </c>
      <c r="J24" s="45">
        <f t="shared" si="1"/>
        <v>950.4</v>
      </c>
      <c r="K24" s="45">
        <f t="shared" si="2"/>
        <v>6230.4</v>
      </c>
    </row>
    <row r="25" spans="1:11" x14ac:dyDescent="0.25">
      <c r="A25" s="43">
        <v>230</v>
      </c>
      <c r="B25" s="46" t="s">
        <v>87</v>
      </c>
      <c r="C25" s="43" t="s">
        <v>4</v>
      </c>
      <c r="D25" s="45">
        <f t="shared" si="3"/>
        <v>744</v>
      </c>
      <c r="E25" s="47">
        <v>50</v>
      </c>
      <c r="F25" s="47">
        <v>12</v>
      </c>
      <c r="G25" s="47">
        <v>18</v>
      </c>
      <c r="H25" s="51">
        <v>3</v>
      </c>
      <c r="I25" s="49">
        <f t="shared" si="0"/>
        <v>2232</v>
      </c>
      <c r="J25" s="45">
        <f t="shared" si="1"/>
        <v>401.76</v>
      </c>
      <c r="K25" s="45">
        <f t="shared" si="2"/>
        <v>2633.76</v>
      </c>
    </row>
    <row r="26" spans="1:11" x14ac:dyDescent="0.25">
      <c r="A26" s="43">
        <v>240</v>
      </c>
      <c r="B26" s="46" t="s">
        <v>88</v>
      </c>
      <c r="C26" s="43" t="s">
        <v>4</v>
      </c>
      <c r="D26" s="45">
        <f t="shared" si="3"/>
        <v>744</v>
      </c>
      <c r="E26" s="47">
        <v>50</v>
      </c>
      <c r="F26" s="47">
        <v>12</v>
      </c>
      <c r="G26" s="47">
        <v>18</v>
      </c>
      <c r="H26" s="51">
        <v>10</v>
      </c>
      <c r="I26" s="49">
        <f t="shared" si="0"/>
        <v>7440</v>
      </c>
      <c r="J26" s="45">
        <f t="shared" si="1"/>
        <v>1339.2</v>
      </c>
      <c r="K26" s="45">
        <f t="shared" si="2"/>
        <v>8779.2000000000007</v>
      </c>
    </row>
    <row r="27" spans="1:11" ht="21" customHeight="1" x14ac:dyDescent="0.25">
      <c r="A27" s="43">
        <v>250</v>
      </c>
      <c r="B27" s="46" t="s">
        <v>89</v>
      </c>
      <c r="C27" s="43" t="s">
        <v>4</v>
      </c>
      <c r="D27" s="45">
        <f t="shared" si="3"/>
        <v>744</v>
      </c>
      <c r="E27" s="47">
        <v>50</v>
      </c>
      <c r="F27" s="47">
        <v>12</v>
      </c>
      <c r="G27" s="47">
        <v>18</v>
      </c>
      <c r="H27" s="51">
        <v>3</v>
      </c>
      <c r="I27" s="49">
        <f t="shared" si="0"/>
        <v>2232</v>
      </c>
      <c r="J27" s="45">
        <f t="shared" si="1"/>
        <v>401.76</v>
      </c>
      <c r="K27" s="45">
        <f t="shared" si="2"/>
        <v>2633.76</v>
      </c>
    </row>
    <row r="28" spans="1:11" ht="27.75" customHeight="1" x14ac:dyDescent="0.25">
      <c r="A28" s="43">
        <v>260</v>
      </c>
      <c r="B28" s="46" t="s">
        <v>90</v>
      </c>
      <c r="C28" s="43" t="s">
        <v>10</v>
      </c>
      <c r="D28" s="45">
        <f t="shared" si="3"/>
        <v>36</v>
      </c>
      <c r="E28" s="47">
        <v>2</v>
      </c>
      <c r="F28" s="47">
        <v>1</v>
      </c>
      <c r="G28" s="47">
        <v>18</v>
      </c>
      <c r="H28" s="51">
        <v>30</v>
      </c>
      <c r="I28" s="49">
        <f t="shared" si="0"/>
        <v>1080</v>
      </c>
      <c r="J28" s="45">
        <f t="shared" si="1"/>
        <v>194.4</v>
      </c>
      <c r="K28" s="45">
        <f t="shared" si="2"/>
        <v>1274.4000000000001</v>
      </c>
    </row>
    <row r="29" spans="1:11" ht="24" customHeight="1" x14ac:dyDescent="0.25">
      <c r="A29" s="43">
        <v>270</v>
      </c>
      <c r="B29" s="46" t="s">
        <v>91</v>
      </c>
      <c r="C29" s="43" t="s">
        <v>4</v>
      </c>
      <c r="D29" s="45">
        <f t="shared" si="3"/>
        <v>252</v>
      </c>
      <c r="E29" s="47">
        <v>15</v>
      </c>
      <c r="F29" s="47">
        <v>6</v>
      </c>
      <c r="G29" s="47">
        <v>18</v>
      </c>
      <c r="H29" s="51">
        <v>115</v>
      </c>
      <c r="I29" s="49">
        <f t="shared" si="0"/>
        <v>28980</v>
      </c>
      <c r="J29" s="45">
        <f t="shared" si="1"/>
        <v>5216.3999999999996</v>
      </c>
      <c r="K29" s="45">
        <f t="shared" si="2"/>
        <v>34196.400000000001</v>
      </c>
    </row>
    <row r="30" spans="1:11" ht="34.5" customHeight="1" x14ac:dyDescent="0.25">
      <c r="A30" s="43">
        <v>280</v>
      </c>
      <c r="B30" s="46" t="s">
        <v>92</v>
      </c>
      <c r="C30" s="43" t="s">
        <v>4</v>
      </c>
      <c r="D30" s="45">
        <f t="shared" si="3"/>
        <v>96</v>
      </c>
      <c r="E30" s="47">
        <v>6</v>
      </c>
      <c r="F30" s="47">
        <v>2</v>
      </c>
      <c r="G30" s="47">
        <v>18</v>
      </c>
      <c r="H30" s="51">
        <v>85</v>
      </c>
      <c r="I30" s="49">
        <f t="shared" si="0"/>
        <v>8160</v>
      </c>
      <c r="J30" s="45">
        <f t="shared" si="1"/>
        <v>1468.8</v>
      </c>
      <c r="K30" s="45">
        <f t="shared" si="2"/>
        <v>9628.7999999999993</v>
      </c>
    </row>
    <row r="31" spans="1:11" x14ac:dyDescent="0.25">
      <c r="A31" s="43">
        <v>290</v>
      </c>
      <c r="B31" s="46" t="s">
        <v>93</v>
      </c>
      <c r="C31" s="43" t="s">
        <v>4</v>
      </c>
      <c r="D31" s="45">
        <f t="shared" si="3"/>
        <v>288</v>
      </c>
      <c r="E31" s="47">
        <v>18</v>
      </c>
      <c r="F31" s="47">
        <v>6</v>
      </c>
      <c r="G31" s="47">
        <v>18</v>
      </c>
      <c r="H31" s="51">
        <v>72</v>
      </c>
      <c r="I31" s="49">
        <f t="shared" si="0"/>
        <v>20736</v>
      </c>
      <c r="J31" s="45">
        <f t="shared" si="1"/>
        <v>3732.48</v>
      </c>
      <c r="K31" s="45">
        <f t="shared" si="2"/>
        <v>24468.48</v>
      </c>
    </row>
    <row r="32" spans="1:11" x14ac:dyDescent="0.25">
      <c r="A32" s="43">
        <v>300</v>
      </c>
      <c r="B32" s="46" t="s">
        <v>11</v>
      </c>
      <c r="C32" s="43" t="s">
        <v>12</v>
      </c>
      <c r="D32" s="45">
        <f t="shared" si="3"/>
        <v>576</v>
      </c>
      <c r="E32" s="47">
        <v>36</v>
      </c>
      <c r="F32" s="47">
        <v>12</v>
      </c>
      <c r="G32" s="47">
        <v>18</v>
      </c>
      <c r="H32" s="51">
        <v>60</v>
      </c>
      <c r="I32" s="49">
        <f t="shared" si="0"/>
        <v>34560</v>
      </c>
      <c r="J32" s="45">
        <f t="shared" si="1"/>
        <v>6220.8</v>
      </c>
      <c r="K32" s="45">
        <f t="shared" si="2"/>
        <v>40780.800000000003</v>
      </c>
    </row>
    <row r="33" spans="1:11" x14ac:dyDescent="0.25">
      <c r="A33" s="43">
        <v>310</v>
      </c>
      <c r="B33" s="46" t="s">
        <v>13</v>
      </c>
      <c r="C33" s="43" t="s">
        <v>12</v>
      </c>
      <c r="D33" s="45">
        <f t="shared" si="3"/>
        <v>216</v>
      </c>
      <c r="E33" s="47">
        <v>14</v>
      </c>
      <c r="F33" s="47">
        <v>4</v>
      </c>
      <c r="G33" s="47">
        <v>18</v>
      </c>
      <c r="H33" s="51">
        <v>112</v>
      </c>
      <c r="I33" s="49">
        <f t="shared" si="0"/>
        <v>24192</v>
      </c>
      <c r="J33" s="45">
        <f t="shared" si="1"/>
        <v>4354.5599999999995</v>
      </c>
      <c r="K33" s="45">
        <f t="shared" si="2"/>
        <v>28546.559999999998</v>
      </c>
    </row>
    <row r="34" spans="1:11" ht="36.75" customHeight="1" x14ac:dyDescent="0.25">
      <c r="A34" s="43">
        <v>320</v>
      </c>
      <c r="B34" s="46" t="s">
        <v>72</v>
      </c>
      <c r="C34" s="43" t="s">
        <v>14</v>
      </c>
      <c r="D34" s="45">
        <f t="shared" si="3"/>
        <v>36</v>
      </c>
      <c r="E34" s="47">
        <v>2</v>
      </c>
      <c r="F34" s="47">
        <v>1</v>
      </c>
      <c r="G34" s="47">
        <v>18</v>
      </c>
      <c r="H34" s="51">
        <v>990</v>
      </c>
      <c r="I34" s="49">
        <f t="shared" si="0"/>
        <v>35640</v>
      </c>
      <c r="J34" s="45">
        <f t="shared" si="1"/>
        <v>6415.2</v>
      </c>
      <c r="K34" s="45">
        <f t="shared" si="2"/>
        <v>42055.199999999997</v>
      </c>
    </row>
    <row r="35" spans="1:11" x14ac:dyDescent="0.25">
      <c r="A35" s="43">
        <v>330</v>
      </c>
      <c r="B35" s="46" t="s">
        <v>34</v>
      </c>
      <c r="C35" s="43" t="s">
        <v>14</v>
      </c>
      <c r="D35" s="45">
        <f t="shared" si="3"/>
        <v>192</v>
      </c>
      <c r="E35" s="47">
        <v>12</v>
      </c>
      <c r="F35" s="47">
        <v>4</v>
      </c>
      <c r="G35" s="47">
        <v>18</v>
      </c>
      <c r="H35" s="51">
        <v>450</v>
      </c>
      <c r="I35" s="49">
        <f t="shared" si="0"/>
        <v>86400</v>
      </c>
      <c r="J35" s="45">
        <f t="shared" si="1"/>
        <v>15552</v>
      </c>
      <c r="K35" s="45">
        <f t="shared" si="2"/>
        <v>101952</v>
      </c>
    </row>
    <row r="36" spans="1:11" x14ac:dyDescent="0.25">
      <c r="A36" s="43">
        <v>340</v>
      </c>
      <c r="B36" s="46" t="s">
        <v>71</v>
      </c>
      <c r="C36" s="43" t="s">
        <v>14</v>
      </c>
      <c r="D36" s="45">
        <f t="shared" si="3"/>
        <v>192</v>
      </c>
      <c r="E36" s="47">
        <v>12</v>
      </c>
      <c r="F36" s="47">
        <v>4</v>
      </c>
      <c r="G36" s="47">
        <v>18</v>
      </c>
      <c r="H36" s="51">
        <v>290</v>
      </c>
      <c r="I36" s="49">
        <f t="shared" si="0"/>
        <v>55680</v>
      </c>
      <c r="J36" s="45">
        <f t="shared" si="1"/>
        <v>10022.4</v>
      </c>
      <c r="K36" s="45">
        <f t="shared" si="2"/>
        <v>65702.399999999994</v>
      </c>
    </row>
    <row r="37" spans="1:11" x14ac:dyDescent="0.25">
      <c r="A37" s="43">
        <v>350</v>
      </c>
      <c r="B37" s="46" t="s">
        <v>70</v>
      </c>
      <c r="C37" s="43" t="s">
        <v>15</v>
      </c>
      <c r="D37" s="45">
        <f t="shared" si="3"/>
        <v>180</v>
      </c>
      <c r="E37" s="47">
        <v>12</v>
      </c>
      <c r="F37" s="47">
        <v>3</v>
      </c>
      <c r="G37" s="47">
        <v>18</v>
      </c>
      <c r="H37" s="51">
        <v>85</v>
      </c>
      <c r="I37" s="49">
        <f t="shared" si="0"/>
        <v>15300</v>
      </c>
      <c r="J37" s="45">
        <f t="shared" si="1"/>
        <v>2754</v>
      </c>
      <c r="K37" s="45">
        <f t="shared" si="2"/>
        <v>18054</v>
      </c>
    </row>
    <row r="38" spans="1:11" ht="30" x14ac:dyDescent="0.25">
      <c r="A38" s="43">
        <v>360</v>
      </c>
      <c r="B38" s="46" t="s">
        <v>69</v>
      </c>
      <c r="C38" s="43" t="s">
        <v>15</v>
      </c>
      <c r="D38" s="45">
        <f t="shared" si="3"/>
        <v>228</v>
      </c>
      <c r="E38" s="47">
        <v>15</v>
      </c>
      <c r="F38" s="47">
        <v>4</v>
      </c>
      <c r="G38" s="47">
        <v>18</v>
      </c>
      <c r="H38" s="51">
        <v>78</v>
      </c>
      <c r="I38" s="49">
        <f t="shared" si="0"/>
        <v>17784</v>
      </c>
      <c r="J38" s="45">
        <f t="shared" si="1"/>
        <v>3201.12</v>
      </c>
      <c r="K38" s="45">
        <f t="shared" si="2"/>
        <v>20985.119999999999</v>
      </c>
    </row>
    <row r="39" spans="1:11" x14ac:dyDescent="0.25">
      <c r="A39" s="43">
        <v>370</v>
      </c>
      <c r="B39" s="46" t="s">
        <v>68</v>
      </c>
      <c r="C39" s="43" t="s">
        <v>15</v>
      </c>
      <c r="D39" s="45">
        <f t="shared" si="3"/>
        <v>180</v>
      </c>
      <c r="E39" s="47">
        <v>12</v>
      </c>
      <c r="F39" s="47">
        <v>3</v>
      </c>
      <c r="G39" s="47">
        <v>18</v>
      </c>
      <c r="H39" s="51">
        <v>78</v>
      </c>
      <c r="I39" s="49">
        <f t="shared" si="0"/>
        <v>14040</v>
      </c>
      <c r="J39" s="45">
        <f t="shared" si="1"/>
        <v>2527.1999999999998</v>
      </c>
      <c r="K39" s="45">
        <f t="shared" si="2"/>
        <v>16567.2</v>
      </c>
    </row>
    <row r="40" spans="1:11" ht="30" x14ac:dyDescent="0.25">
      <c r="A40" s="43">
        <v>380</v>
      </c>
      <c r="B40" s="46" t="s">
        <v>67</v>
      </c>
      <c r="C40" s="43" t="s">
        <v>15</v>
      </c>
      <c r="D40" s="45">
        <f t="shared" si="3"/>
        <v>216</v>
      </c>
      <c r="E40" s="47">
        <v>12</v>
      </c>
      <c r="F40" s="47">
        <v>6</v>
      </c>
      <c r="G40" s="47">
        <v>18</v>
      </c>
      <c r="H40" s="51">
        <v>30</v>
      </c>
      <c r="I40" s="49">
        <f t="shared" si="0"/>
        <v>6480</v>
      </c>
      <c r="J40" s="45">
        <f t="shared" si="1"/>
        <v>1166.3999999999999</v>
      </c>
      <c r="K40" s="45">
        <f t="shared" si="2"/>
        <v>7646.4</v>
      </c>
    </row>
    <row r="41" spans="1:11" ht="30" x14ac:dyDescent="0.25">
      <c r="A41" s="43">
        <v>390</v>
      </c>
      <c r="B41" s="46" t="s">
        <v>66</v>
      </c>
      <c r="C41" s="43" t="s">
        <v>15</v>
      </c>
      <c r="D41" s="45">
        <f t="shared" si="3"/>
        <v>252</v>
      </c>
      <c r="E41" s="47">
        <v>15</v>
      </c>
      <c r="F41" s="47">
        <v>6</v>
      </c>
      <c r="G41" s="47">
        <v>18</v>
      </c>
      <c r="H41" s="51">
        <v>190</v>
      </c>
      <c r="I41" s="49">
        <f t="shared" si="0"/>
        <v>47880</v>
      </c>
      <c r="J41" s="45">
        <f t="shared" si="1"/>
        <v>8618.4</v>
      </c>
      <c r="K41" s="45">
        <f t="shared" si="2"/>
        <v>56498.400000000001</v>
      </c>
    </row>
    <row r="42" spans="1:11" ht="43.5" customHeight="1" x14ac:dyDescent="0.25">
      <c r="A42" s="43">
        <v>400</v>
      </c>
      <c r="B42" s="46" t="s">
        <v>65</v>
      </c>
      <c r="C42" s="43" t="s">
        <v>4</v>
      </c>
      <c r="D42" s="45">
        <f t="shared" si="3"/>
        <v>288</v>
      </c>
      <c r="E42" s="47">
        <v>18</v>
      </c>
      <c r="F42" s="47">
        <v>6</v>
      </c>
      <c r="G42" s="47">
        <v>18</v>
      </c>
      <c r="H42" s="51">
        <v>140</v>
      </c>
      <c r="I42" s="49">
        <f t="shared" si="0"/>
        <v>40320</v>
      </c>
      <c r="J42" s="45">
        <f t="shared" si="1"/>
        <v>7257.5999999999995</v>
      </c>
      <c r="K42" s="45">
        <f t="shared" si="2"/>
        <v>47577.599999999999</v>
      </c>
    </row>
    <row r="43" spans="1:11" ht="16.5" customHeight="1" x14ac:dyDescent="0.25">
      <c r="A43" s="43">
        <v>410</v>
      </c>
      <c r="B43" s="46" t="s">
        <v>64</v>
      </c>
      <c r="C43" s="43" t="s">
        <v>4</v>
      </c>
      <c r="D43" s="45">
        <f t="shared" si="3"/>
        <v>444</v>
      </c>
      <c r="E43" s="47">
        <v>25</v>
      </c>
      <c r="F43" s="47">
        <v>12</v>
      </c>
      <c r="G43" s="47">
        <v>18</v>
      </c>
      <c r="H43" s="51">
        <v>100</v>
      </c>
      <c r="I43" s="49">
        <f t="shared" si="0"/>
        <v>44400</v>
      </c>
      <c r="J43" s="45">
        <f t="shared" si="1"/>
        <v>7992</v>
      </c>
      <c r="K43" s="45">
        <f t="shared" si="2"/>
        <v>52392</v>
      </c>
    </row>
    <row r="44" spans="1:11" ht="20.25" customHeight="1" x14ac:dyDescent="0.25">
      <c r="A44" s="43">
        <v>420</v>
      </c>
      <c r="B44" s="46" t="s">
        <v>63</v>
      </c>
      <c r="C44" s="43" t="s">
        <v>15</v>
      </c>
      <c r="D44" s="45">
        <f t="shared" si="3"/>
        <v>192</v>
      </c>
      <c r="E44" s="47">
        <v>12</v>
      </c>
      <c r="F44" s="47">
        <v>4</v>
      </c>
      <c r="G44" s="47">
        <v>18</v>
      </c>
      <c r="H44" s="51">
        <v>130</v>
      </c>
      <c r="I44" s="49">
        <f t="shared" si="0"/>
        <v>24960</v>
      </c>
      <c r="J44" s="45">
        <f t="shared" si="1"/>
        <v>4492.8</v>
      </c>
      <c r="K44" s="45">
        <f t="shared" si="2"/>
        <v>29452.799999999999</v>
      </c>
    </row>
    <row r="45" spans="1:11" x14ac:dyDescent="0.25">
      <c r="A45" s="43">
        <v>430</v>
      </c>
      <c r="B45" s="46" t="s">
        <v>118</v>
      </c>
      <c r="C45" s="43" t="s">
        <v>16</v>
      </c>
      <c r="D45" s="45">
        <f t="shared" si="3"/>
        <v>24</v>
      </c>
      <c r="E45" s="47">
        <v>2</v>
      </c>
      <c r="F45" s="47">
        <v>0</v>
      </c>
      <c r="G45" s="47">
        <v>18</v>
      </c>
      <c r="H45" s="51">
        <v>240</v>
      </c>
      <c r="I45" s="49">
        <f t="shared" si="0"/>
        <v>5760</v>
      </c>
      <c r="J45" s="45">
        <f t="shared" si="1"/>
        <v>1036.8</v>
      </c>
      <c r="K45" s="45">
        <f t="shared" si="2"/>
        <v>6796.8</v>
      </c>
    </row>
    <row r="46" spans="1:11" ht="19.5" customHeight="1" x14ac:dyDescent="0.25">
      <c r="A46" s="43">
        <v>440</v>
      </c>
      <c r="B46" s="46" t="s">
        <v>119</v>
      </c>
      <c r="C46" s="43" t="s">
        <v>4</v>
      </c>
      <c r="D46" s="45">
        <f t="shared" si="3"/>
        <v>72</v>
      </c>
      <c r="E46" s="47">
        <v>6</v>
      </c>
      <c r="F46" s="47">
        <v>0</v>
      </c>
      <c r="G46" s="47">
        <v>18</v>
      </c>
      <c r="H46" s="51">
        <v>55</v>
      </c>
      <c r="I46" s="49">
        <f t="shared" si="0"/>
        <v>3960</v>
      </c>
      <c r="J46" s="45">
        <f t="shared" si="1"/>
        <v>712.8</v>
      </c>
      <c r="K46" s="45">
        <f t="shared" si="2"/>
        <v>4672.8</v>
      </c>
    </row>
    <row r="47" spans="1:11" ht="70.5" customHeight="1" x14ac:dyDescent="0.25">
      <c r="A47" s="43">
        <v>450</v>
      </c>
      <c r="B47" s="46" t="s">
        <v>62</v>
      </c>
      <c r="C47" s="43" t="s">
        <v>4</v>
      </c>
      <c r="D47" s="45">
        <f t="shared" si="3"/>
        <v>24</v>
      </c>
      <c r="E47" s="47">
        <v>2</v>
      </c>
      <c r="F47" s="47">
        <v>0</v>
      </c>
      <c r="G47" s="47">
        <v>18</v>
      </c>
      <c r="H47" s="51">
        <v>200</v>
      </c>
      <c r="I47" s="49">
        <f t="shared" si="0"/>
        <v>4800</v>
      </c>
      <c r="J47" s="45">
        <f t="shared" si="1"/>
        <v>864</v>
      </c>
      <c r="K47" s="45">
        <f t="shared" si="2"/>
        <v>5664</v>
      </c>
    </row>
    <row r="48" spans="1:11" ht="30" x14ac:dyDescent="0.25">
      <c r="A48" s="43">
        <v>460</v>
      </c>
      <c r="B48" s="46" t="s">
        <v>61</v>
      </c>
      <c r="C48" s="43" t="s">
        <v>4</v>
      </c>
      <c r="D48" s="45">
        <f t="shared" si="3"/>
        <v>12</v>
      </c>
      <c r="E48" s="47">
        <v>1</v>
      </c>
      <c r="F48" s="47">
        <v>0</v>
      </c>
      <c r="G48" s="47">
        <v>18</v>
      </c>
      <c r="H48" s="51">
        <v>200</v>
      </c>
      <c r="I48" s="49">
        <f t="shared" si="0"/>
        <v>2400</v>
      </c>
      <c r="J48" s="45">
        <f t="shared" si="1"/>
        <v>432</v>
      </c>
      <c r="K48" s="45">
        <f t="shared" si="2"/>
        <v>2832</v>
      </c>
    </row>
    <row r="49" spans="1:11" ht="21" customHeight="1" x14ac:dyDescent="0.25">
      <c r="A49" s="43">
        <v>470</v>
      </c>
      <c r="B49" s="47" t="s">
        <v>73</v>
      </c>
      <c r="C49" s="43" t="s">
        <v>12</v>
      </c>
      <c r="D49" s="45">
        <f t="shared" si="3"/>
        <v>36</v>
      </c>
      <c r="E49" s="47">
        <v>2</v>
      </c>
      <c r="F49" s="47">
        <v>1</v>
      </c>
      <c r="G49" s="47">
        <v>18</v>
      </c>
      <c r="H49" s="51">
        <v>250</v>
      </c>
      <c r="I49" s="49">
        <f t="shared" si="0"/>
        <v>9000</v>
      </c>
      <c r="J49" s="45">
        <f t="shared" si="1"/>
        <v>1620</v>
      </c>
      <c r="K49" s="45">
        <f t="shared" si="2"/>
        <v>10620</v>
      </c>
    </row>
    <row r="50" spans="1:11" ht="30" x14ac:dyDescent="0.25">
      <c r="A50" s="43">
        <v>480</v>
      </c>
      <c r="B50" s="46" t="s">
        <v>60</v>
      </c>
      <c r="C50" s="43" t="s">
        <v>12</v>
      </c>
      <c r="D50" s="45">
        <f t="shared" si="3"/>
        <v>216</v>
      </c>
      <c r="E50" s="47">
        <v>12</v>
      </c>
      <c r="F50" s="47">
        <v>6</v>
      </c>
      <c r="G50" s="47">
        <v>18</v>
      </c>
      <c r="H50" s="51">
        <v>30</v>
      </c>
      <c r="I50" s="49">
        <f t="shared" si="0"/>
        <v>6480</v>
      </c>
      <c r="J50" s="45">
        <f t="shared" si="1"/>
        <v>1166.3999999999999</v>
      </c>
      <c r="K50" s="45">
        <f t="shared" si="2"/>
        <v>7646.4</v>
      </c>
    </row>
    <row r="51" spans="1:11" ht="30" x14ac:dyDescent="0.25">
      <c r="A51" s="43">
        <v>490</v>
      </c>
      <c r="B51" s="46" t="s">
        <v>59</v>
      </c>
      <c r="C51" s="43" t="s">
        <v>12</v>
      </c>
      <c r="D51" s="45">
        <f t="shared" si="3"/>
        <v>96</v>
      </c>
      <c r="E51" s="47">
        <v>6</v>
      </c>
      <c r="F51" s="47">
        <v>2</v>
      </c>
      <c r="G51" s="47">
        <v>18</v>
      </c>
      <c r="H51" s="51">
        <v>85</v>
      </c>
      <c r="I51" s="49">
        <f t="shared" si="0"/>
        <v>8160</v>
      </c>
      <c r="J51" s="45">
        <f t="shared" si="1"/>
        <v>1468.8</v>
      </c>
      <c r="K51" s="45">
        <f t="shared" si="2"/>
        <v>9628.7999999999993</v>
      </c>
    </row>
    <row r="52" spans="1:11" ht="45" x14ac:dyDescent="0.25">
      <c r="A52" s="43">
        <v>500</v>
      </c>
      <c r="B52" s="46" t="s">
        <v>58</v>
      </c>
      <c r="C52" s="43" t="s">
        <v>10</v>
      </c>
      <c r="D52" s="45">
        <f t="shared" si="3"/>
        <v>720</v>
      </c>
      <c r="E52" s="47">
        <v>48</v>
      </c>
      <c r="F52" s="47">
        <v>12</v>
      </c>
      <c r="G52" s="47">
        <v>18</v>
      </c>
      <c r="H52" s="51">
        <v>60</v>
      </c>
      <c r="I52" s="49">
        <f t="shared" si="0"/>
        <v>43200</v>
      </c>
      <c r="J52" s="45">
        <f t="shared" si="1"/>
        <v>7776</v>
      </c>
      <c r="K52" s="45">
        <f t="shared" si="2"/>
        <v>50976</v>
      </c>
    </row>
    <row r="53" spans="1:11" ht="30" x14ac:dyDescent="0.25">
      <c r="A53" s="43">
        <v>510</v>
      </c>
      <c r="B53" s="46" t="s">
        <v>57</v>
      </c>
      <c r="C53" s="43" t="s">
        <v>10</v>
      </c>
      <c r="D53" s="45">
        <f t="shared" si="3"/>
        <v>360</v>
      </c>
      <c r="E53" s="47">
        <v>24</v>
      </c>
      <c r="F53" s="47">
        <v>6</v>
      </c>
      <c r="G53" s="47">
        <v>18</v>
      </c>
      <c r="H53" s="51">
        <v>70</v>
      </c>
      <c r="I53" s="49">
        <f t="shared" si="0"/>
        <v>25200</v>
      </c>
      <c r="J53" s="45">
        <f t="shared" si="1"/>
        <v>4536</v>
      </c>
      <c r="K53" s="45">
        <f t="shared" si="2"/>
        <v>29736</v>
      </c>
    </row>
    <row r="54" spans="1:11" ht="30" x14ac:dyDescent="0.25">
      <c r="A54" s="43">
        <v>520</v>
      </c>
      <c r="B54" s="46" t="s">
        <v>74</v>
      </c>
      <c r="C54" s="43" t="s">
        <v>10</v>
      </c>
      <c r="D54" s="45">
        <f t="shared" si="3"/>
        <v>360</v>
      </c>
      <c r="E54" s="47">
        <v>24</v>
      </c>
      <c r="F54" s="47">
        <v>6</v>
      </c>
      <c r="G54" s="47">
        <v>18</v>
      </c>
      <c r="H54" s="51">
        <v>80</v>
      </c>
      <c r="I54" s="49">
        <f t="shared" si="0"/>
        <v>28800</v>
      </c>
      <c r="J54" s="45">
        <f t="shared" si="1"/>
        <v>5184</v>
      </c>
      <c r="K54" s="45">
        <f t="shared" si="2"/>
        <v>33984</v>
      </c>
    </row>
    <row r="55" spans="1:11" ht="30" x14ac:dyDescent="0.25">
      <c r="A55" s="43">
        <v>530</v>
      </c>
      <c r="B55" s="46" t="s">
        <v>56</v>
      </c>
      <c r="C55" s="43" t="s">
        <v>10</v>
      </c>
      <c r="D55" s="45">
        <f t="shared" si="3"/>
        <v>576</v>
      </c>
      <c r="E55" s="47">
        <v>36</v>
      </c>
      <c r="F55" s="47">
        <v>12</v>
      </c>
      <c r="G55" s="47">
        <v>18</v>
      </c>
      <c r="H55" s="51">
        <v>90</v>
      </c>
      <c r="I55" s="49">
        <f t="shared" si="0"/>
        <v>51840</v>
      </c>
      <c r="J55" s="45">
        <f t="shared" si="1"/>
        <v>9331.1999999999989</v>
      </c>
      <c r="K55" s="45">
        <f t="shared" si="2"/>
        <v>61171.199999999997</v>
      </c>
    </row>
    <row r="56" spans="1:11" x14ac:dyDescent="0.25">
      <c r="A56" s="43">
        <v>540</v>
      </c>
      <c r="B56" s="46" t="s">
        <v>17</v>
      </c>
      <c r="C56" s="43" t="s">
        <v>18</v>
      </c>
      <c r="D56" s="45">
        <f t="shared" si="3"/>
        <v>360</v>
      </c>
      <c r="E56" s="47">
        <v>24</v>
      </c>
      <c r="F56" s="47">
        <v>6</v>
      </c>
      <c r="G56" s="47">
        <v>18</v>
      </c>
      <c r="H56" s="51">
        <v>70</v>
      </c>
      <c r="I56" s="49">
        <f t="shared" si="0"/>
        <v>25200</v>
      </c>
      <c r="J56" s="45">
        <f t="shared" si="1"/>
        <v>4536</v>
      </c>
      <c r="K56" s="45">
        <f t="shared" si="2"/>
        <v>29736</v>
      </c>
    </row>
    <row r="57" spans="1:11" ht="45" x14ac:dyDescent="0.25">
      <c r="A57" s="43">
        <v>550</v>
      </c>
      <c r="B57" s="44" t="s">
        <v>107</v>
      </c>
      <c r="C57" s="43" t="s">
        <v>12</v>
      </c>
      <c r="D57" s="45">
        <f t="shared" si="3"/>
        <v>360</v>
      </c>
      <c r="E57" s="47">
        <v>24</v>
      </c>
      <c r="F57" s="47">
        <v>6</v>
      </c>
      <c r="G57" s="47">
        <v>18</v>
      </c>
      <c r="H57" s="51">
        <v>45</v>
      </c>
      <c r="I57" s="49">
        <f t="shared" si="0"/>
        <v>16200</v>
      </c>
      <c r="J57" s="45">
        <f t="shared" si="1"/>
        <v>2916</v>
      </c>
      <c r="K57" s="45">
        <f t="shared" si="2"/>
        <v>19116</v>
      </c>
    </row>
    <row r="58" spans="1:11" x14ac:dyDescent="0.25">
      <c r="A58" s="43">
        <v>560</v>
      </c>
      <c r="B58" s="46" t="s">
        <v>19</v>
      </c>
      <c r="C58" s="43" t="s">
        <v>4</v>
      </c>
      <c r="D58" s="45">
        <f t="shared" si="3"/>
        <v>216</v>
      </c>
      <c r="E58" s="47">
        <v>12</v>
      </c>
      <c r="F58" s="47">
        <v>6</v>
      </c>
      <c r="G58" s="47">
        <v>18</v>
      </c>
      <c r="H58" s="51">
        <v>22</v>
      </c>
      <c r="I58" s="49">
        <f t="shared" si="0"/>
        <v>4752</v>
      </c>
      <c r="J58" s="45">
        <f t="shared" si="1"/>
        <v>855.36</v>
      </c>
      <c r="K58" s="45">
        <f t="shared" si="2"/>
        <v>5607.36</v>
      </c>
    </row>
    <row r="59" spans="1:11" x14ac:dyDescent="0.25">
      <c r="A59" s="43">
        <v>570</v>
      </c>
      <c r="B59" s="46" t="s">
        <v>20</v>
      </c>
      <c r="C59" s="43" t="s">
        <v>12</v>
      </c>
      <c r="D59" s="45">
        <f t="shared" si="3"/>
        <v>216</v>
      </c>
      <c r="E59" s="47">
        <v>12</v>
      </c>
      <c r="F59" s="47">
        <v>6</v>
      </c>
      <c r="G59" s="47">
        <v>18</v>
      </c>
      <c r="H59" s="51">
        <v>20</v>
      </c>
      <c r="I59" s="49">
        <f t="shared" si="0"/>
        <v>4320</v>
      </c>
      <c r="J59" s="45">
        <f t="shared" si="1"/>
        <v>777.6</v>
      </c>
      <c r="K59" s="45">
        <f t="shared" si="2"/>
        <v>5097.6000000000004</v>
      </c>
    </row>
    <row r="60" spans="1:11" ht="23.25" customHeight="1" x14ac:dyDescent="0.25">
      <c r="A60" s="43">
        <v>580</v>
      </c>
      <c r="B60" s="46" t="s">
        <v>21</v>
      </c>
      <c r="C60" s="43" t="s">
        <v>22</v>
      </c>
      <c r="D60" s="45">
        <f t="shared" si="3"/>
        <v>48</v>
      </c>
      <c r="E60" s="47">
        <v>3</v>
      </c>
      <c r="F60" s="47">
        <v>1</v>
      </c>
      <c r="G60" s="47">
        <v>18</v>
      </c>
      <c r="H60" s="51">
        <v>100</v>
      </c>
      <c r="I60" s="49">
        <f t="shared" si="0"/>
        <v>4800</v>
      </c>
      <c r="J60" s="45">
        <f t="shared" si="1"/>
        <v>864</v>
      </c>
      <c r="K60" s="45">
        <f t="shared" si="2"/>
        <v>5664</v>
      </c>
    </row>
    <row r="61" spans="1:11" ht="20.25" customHeight="1" x14ac:dyDescent="0.25">
      <c r="A61" s="43">
        <v>590</v>
      </c>
      <c r="B61" s="46" t="s">
        <v>23</v>
      </c>
      <c r="C61" s="43" t="s">
        <v>12</v>
      </c>
      <c r="D61" s="45">
        <f t="shared" si="3"/>
        <v>432</v>
      </c>
      <c r="E61" s="47">
        <v>24</v>
      </c>
      <c r="F61" s="47">
        <v>12</v>
      </c>
      <c r="G61" s="47">
        <v>18</v>
      </c>
      <c r="H61" s="51">
        <v>15</v>
      </c>
      <c r="I61" s="49">
        <f t="shared" si="0"/>
        <v>6480</v>
      </c>
      <c r="J61" s="45">
        <f t="shared" si="1"/>
        <v>1166.3999999999999</v>
      </c>
      <c r="K61" s="45">
        <f t="shared" si="2"/>
        <v>7646.4</v>
      </c>
    </row>
    <row r="62" spans="1:11" ht="22.5" customHeight="1" x14ac:dyDescent="0.25">
      <c r="A62" s="43">
        <v>600</v>
      </c>
      <c r="B62" s="46" t="s">
        <v>24</v>
      </c>
      <c r="C62" s="43" t="s">
        <v>12</v>
      </c>
      <c r="D62" s="45">
        <f t="shared" si="3"/>
        <v>360</v>
      </c>
      <c r="E62" s="47">
        <v>24</v>
      </c>
      <c r="F62" s="47">
        <v>6</v>
      </c>
      <c r="G62" s="47">
        <v>18</v>
      </c>
      <c r="H62" s="51">
        <v>15</v>
      </c>
      <c r="I62" s="49">
        <f t="shared" si="0"/>
        <v>5400</v>
      </c>
      <c r="J62" s="45">
        <f t="shared" si="1"/>
        <v>972</v>
      </c>
      <c r="K62" s="45">
        <f t="shared" si="2"/>
        <v>6372</v>
      </c>
    </row>
    <row r="63" spans="1:11" x14ac:dyDescent="0.25">
      <c r="A63" s="43">
        <v>610</v>
      </c>
      <c r="B63" s="46" t="s">
        <v>120</v>
      </c>
      <c r="C63" s="43" t="s">
        <v>12</v>
      </c>
      <c r="D63" s="45">
        <f t="shared" si="3"/>
        <v>24</v>
      </c>
      <c r="E63" s="47">
        <v>1</v>
      </c>
      <c r="F63" s="47">
        <v>1</v>
      </c>
      <c r="G63" s="47">
        <v>18</v>
      </c>
      <c r="H63" s="51">
        <v>350</v>
      </c>
      <c r="I63" s="49">
        <f t="shared" si="0"/>
        <v>8400</v>
      </c>
      <c r="J63" s="45">
        <f t="shared" si="1"/>
        <v>1512</v>
      </c>
      <c r="K63" s="45">
        <f t="shared" si="2"/>
        <v>9912</v>
      </c>
    </row>
    <row r="64" spans="1:11" x14ac:dyDescent="0.25">
      <c r="A64" s="43">
        <v>620</v>
      </c>
      <c r="B64" s="46" t="s">
        <v>25</v>
      </c>
      <c r="C64" s="43" t="s">
        <v>12</v>
      </c>
      <c r="D64" s="45">
        <f t="shared" ref="D64:D80" si="5">(E64+F64)*12</f>
        <v>24</v>
      </c>
      <c r="E64" s="47">
        <v>1</v>
      </c>
      <c r="F64" s="47">
        <v>1</v>
      </c>
      <c r="G64" s="47">
        <v>18</v>
      </c>
      <c r="H64" s="51">
        <v>45</v>
      </c>
      <c r="I64" s="49">
        <f t="shared" si="0"/>
        <v>1080</v>
      </c>
      <c r="J64" s="45">
        <f t="shared" si="1"/>
        <v>194.4</v>
      </c>
      <c r="K64" s="45">
        <f t="shared" si="2"/>
        <v>1274.4000000000001</v>
      </c>
    </row>
    <row r="65" spans="1:11" x14ac:dyDescent="0.25">
      <c r="A65" s="43">
        <v>630</v>
      </c>
      <c r="B65" s="46" t="s">
        <v>55</v>
      </c>
      <c r="C65" s="43" t="s">
        <v>22</v>
      </c>
      <c r="D65" s="45">
        <f t="shared" si="5"/>
        <v>36</v>
      </c>
      <c r="E65" s="47">
        <v>2</v>
      </c>
      <c r="F65" s="47">
        <v>1</v>
      </c>
      <c r="G65" s="47">
        <v>18</v>
      </c>
      <c r="H65" s="51">
        <v>100</v>
      </c>
      <c r="I65" s="49">
        <f t="shared" si="0"/>
        <v>3600</v>
      </c>
      <c r="J65" s="45">
        <f t="shared" si="1"/>
        <v>648</v>
      </c>
      <c r="K65" s="45">
        <f t="shared" si="2"/>
        <v>4248</v>
      </c>
    </row>
    <row r="66" spans="1:11" x14ac:dyDescent="0.25">
      <c r="A66" s="43">
        <v>640</v>
      </c>
      <c r="B66" s="46" t="s">
        <v>26</v>
      </c>
      <c r="C66" s="43" t="s">
        <v>4</v>
      </c>
      <c r="D66" s="45">
        <f t="shared" si="5"/>
        <v>24</v>
      </c>
      <c r="E66" s="47">
        <v>1</v>
      </c>
      <c r="F66" s="47">
        <v>1</v>
      </c>
      <c r="G66" s="47">
        <v>18</v>
      </c>
      <c r="H66" s="51">
        <v>115</v>
      </c>
      <c r="I66" s="49">
        <f t="shared" si="0"/>
        <v>2760</v>
      </c>
      <c r="J66" s="45">
        <f t="shared" si="1"/>
        <v>496.79999999999995</v>
      </c>
      <c r="K66" s="45">
        <f t="shared" si="2"/>
        <v>3256.8</v>
      </c>
    </row>
    <row r="67" spans="1:11" x14ac:dyDescent="0.25">
      <c r="A67" s="43">
        <v>650</v>
      </c>
      <c r="B67" s="46" t="s">
        <v>27</v>
      </c>
      <c r="C67" s="43" t="s">
        <v>12</v>
      </c>
      <c r="D67" s="45">
        <v>10</v>
      </c>
      <c r="E67" s="47"/>
      <c r="F67" s="47"/>
      <c r="G67" s="47">
        <v>18</v>
      </c>
      <c r="H67" s="51">
        <v>400</v>
      </c>
      <c r="I67" s="49">
        <f t="shared" si="0"/>
        <v>4000</v>
      </c>
      <c r="J67" s="45">
        <f t="shared" si="1"/>
        <v>720</v>
      </c>
      <c r="K67" s="45">
        <f t="shared" si="2"/>
        <v>4720</v>
      </c>
    </row>
    <row r="68" spans="1:11" x14ac:dyDescent="0.25">
      <c r="A68" s="43">
        <v>660</v>
      </c>
      <c r="B68" s="46" t="s">
        <v>28</v>
      </c>
      <c r="C68" s="43" t="s">
        <v>12</v>
      </c>
      <c r="D68" s="45">
        <v>10</v>
      </c>
      <c r="E68" s="47"/>
      <c r="F68" s="47"/>
      <c r="G68" s="47">
        <v>18</v>
      </c>
      <c r="H68" s="51">
        <v>800</v>
      </c>
      <c r="I68" s="49">
        <f t="shared" ref="I68:I90" si="6">H68*D68</f>
        <v>8000</v>
      </c>
      <c r="J68" s="45">
        <f t="shared" ref="J68:J90" si="7">G68%*I68</f>
        <v>1440</v>
      </c>
      <c r="K68" s="45">
        <f t="shared" ref="K68:K90" si="8">I68+J68</f>
        <v>9440</v>
      </c>
    </row>
    <row r="69" spans="1:11" x14ac:dyDescent="0.25">
      <c r="A69" s="43">
        <v>670</v>
      </c>
      <c r="B69" s="46" t="s">
        <v>29</v>
      </c>
      <c r="C69" s="43" t="s">
        <v>4</v>
      </c>
      <c r="D69" s="45">
        <f t="shared" si="5"/>
        <v>24</v>
      </c>
      <c r="E69" s="47">
        <v>1</v>
      </c>
      <c r="F69" s="47">
        <v>1</v>
      </c>
      <c r="G69" s="47">
        <v>12</v>
      </c>
      <c r="H69" s="51">
        <v>65</v>
      </c>
      <c r="I69" s="49">
        <f t="shared" si="6"/>
        <v>1560</v>
      </c>
      <c r="J69" s="45">
        <f t="shared" si="7"/>
        <v>187.2</v>
      </c>
      <c r="K69" s="45">
        <f t="shared" si="8"/>
        <v>1747.2</v>
      </c>
    </row>
    <row r="70" spans="1:11" x14ac:dyDescent="0.25">
      <c r="A70" s="43">
        <v>680</v>
      </c>
      <c r="B70" s="46" t="s">
        <v>30</v>
      </c>
      <c r="C70" s="43" t="s">
        <v>4</v>
      </c>
      <c r="D70" s="45">
        <f t="shared" si="5"/>
        <v>360</v>
      </c>
      <c r="E70" s="47">
        <v>24</v>
      </c>
      <c r="F70" s="47">
        <v>6</v>
      </c>
      <c r="G70" s="47">
        <v>12</v>
      </c>
      <c r="H70" s="51">
        <v>90</v>
      </c>
      <c r="I70" s="49">
        <f t="shared" si="6"/>
        <v>32400</v>
      </c>
      <c r="J70" s="45">
        <f t="shared" si="7"/>
        <v>3888</v>
      </c>
      <c r="K70" s="45">
        <f t="shared" si="8"/>
        <v>36288</v>
      </c>
    </row>
    <row r="71" spans="1:11" x14ac:dyDescent="0.25">
      <c r="A71" s="43">
        <v>690</v>
      </c>
      <c r="B71" s="46" t="s">
        <v>31</v>
      </c>
      <c r="C71" s="43" t="s">
        <v>4</v>
      </c>
      <c r="D71" s="45">
        <f t="shared" si="5"/>
        <v>360</v>
      </c>
      <c r="E71" s="47">
        <v>24</v>
      </c>
      <c r="F71" s="47">
        <v>6</v>
      </c>
      <c r="G71" s="47">
        <v>5</v>
      </c>
      <c r="H71" s="51">
        <v>20</v>
      </c>
      <c r="I71" s="49">
        <f t="shared" si="6"/>
        <v>7200</v>
      </c>
      <c r="J71" s="45">
        <f t="shared" si="7"/>
        <v>360</v>
      </c>
      <c r="K71" s="45">
        <f t="shared" si="8"/>
        <v>7560</v>
      </c>
    </row>
    <row r="72" spans="1:11" ht="66" customHeight="1" x14ac:dyDescent="0.25">
      <c r="A72" s="43">
        <v>700</v>
      </c>
      <c r="B72" s="46" t="s">
        <v>52</v>
      </c>
      <c r="C72" s="43" t="s">
        <v>16</v>
      </c>
      <c r="D72" s="45">
        <f t="shared" si="5"/>
        <v>216</v>
      </c>
      <c r="E72" s="47">
        <v>12</v>
      </c>
      <c r="F72" s="47">
        <v>6</v>
      </c>
      <c r="G72" s="47">
        <v>5</v>
      </c>
      <c r="H72" s="51">
        <v>20</v>
      </c>
      <c r="I72" s="49">
        <f t="shared" si="6"/>
        <v>4320</v>
      </c>
      <c r="J72" s="45">
        <f t="shared" si="7"/>
        <v>216</v>
      </c>
      <c r="K72" s="45">
        <f t="shared" si="8"/>
        <v>4536</v>
      </c>
    </row>
    <row r="73" spans="1:11" x14ac:dyDescent="0.25">
      <c r="A73" s="43">
        <v>710</v>
      </c>
      <c r="B73" s="46" t="s">
        <v>53</v>
      </c>
      <c r="C73" s="43" t="s">
        <v>4</v>
      </c>
      <c r="D73" s="45">
        <f t="shared" si="5"/>
        <v>192</v>
      </c>
      <c r="E73" s="47">
        <v>12</v>
      </c>
      <c r="F73" s="47">
        <v>4</v>
      </c>
      <c r="G73" s="47">
        <v>0</v>
      </c>
      <c r="H73" s="51">
        <v>100</v>
      </c>
      <c r="I73" s="49">
        <f t="shared" si="6"/>
        <v>19200</v>
      </c>
      <c r="J73" s="45">
        <f t="shared" si="7"/>
        <v>0</v>
      </c>
      <c r="K73" s="45">
        <f t="shared" si="8"/>
        <v>19200</v>
      </c>
    </row>
    <row r="74" spans="1:11" ht="35.25" customHeight="1" x14ac:dyDescent="0.25">
      <c r="A74" s="43">
        <v>720</v>
      </c>
      <c r="B74" s="46" t="s">
        <v>54</v>
      </c>
      <c r="C74" s="43" t="s">
        <v>12</v>
      </c>
      <c r="D74" s="45">
        <f t="shared" si="5"/>
        <v>156</v>
      </c>
      <c r="E74" s="47">
        <v>12</v>
      </c>
      <c r="F74" s="47">
        <v>1</v>
      </c>
      <c r="G74" s="47">
        <v>0</v>
      </c>
      <c r="H74" s="51">
        <v>40</v>
      </c>
      <c r="I74" s="49">
        <f t="shared" si="6"/>
        <v>6240</v>
      </c>
      <c r="J74" s="45">
        <f t="shared" si="7"/>
        <v>0</v>
      </c>
      <c r="K74" s="45">
        <f t="shared" si="8"/>
        <v>6240</v>
      </c>
    </row>
    <row r="75" spans="1:11" x14ac:dyDescent="0.25">
      <c r="A75" s="43">
        <v>730</v>
      </c>
      <c r="B75" s="46" t="s">
        <v>41</v>
      </c>
      <c r="C75" s="43" t="s">
        <v>12</v>
      </c>
      <c r="D75" s="45">
        <f t="shared" si="5"/>
        <v>288</v>
      </c>
      <c r="E75" s="47">
        <v>12</v>
      </c>
      <c r="F75" s="47">
        <v>12</v>
      </c>
      <c r="G75" s="47">
        <v>18</v>
      </c>
      <c r="H75" s="51">
        <v>40</v>
      </c>
      <c r="I75" s="49">
        <f t="shared" si="6"/>
        <v>11520</v>
      </c>
      <c r="J75" s="45">
        <f t="shared" si="7"/>
        <v>2073.6</v>
      </c>
      <c r="K75" s="45">
        <f t="shared" si="8"/>
        <v>13593.6</v>
      </c>
    </row>
    <row r="76" spans="1:11" ht="19.5" customHeight="1" x14ac:dyDescent="0.25">
      <c r="A76" s="43">
        <v>740</v>
      </c>
      <c r="B76" s="46" t="s">
        <v>44</v>
      </c>
      <c r="C76" s="43" t="s">
        <v>12</v>
      </c>
      <c r="D76" s="45">
        <f t="shared" si="5"/>
        <v>360</v>
      </c>
      <c r="E76" s="47">
        <v>24</v>
      </c>
      <c r="F76" s="47">
        <v>6</v>
      </c>
      <c r="G76" s="47">
        <v>18</v>
      </c>
      <c r="H76" s="51">
        <v>22</v>
      </c>
      <c r="I76" s="49">
        <f t="shared" si="6"/>
        <v>7920</v>
      </c>
      <c r="J76" s="45">
        <f t="shared" si="7"/>
        <v>1425.6</v>
      </c>
      <c r="K76" s="45">
        <f t="shared" si="8"/>
        <v>9345.6</v>
      </c>
    </row>
    <row r="77" spans="1:11" x14ac:dyDescent="0.25">
      <c r="A77" s="43">
        <v>750</v>
      </c>
      <c r="B77" s="46" t="s">
        <v>42</v>
      </c>
      <c r="C77" s="43" t="s">
        <v>12</v>
      </c>
      <c r="D77" s="45">
        <f t="shared" si="5"/>
        <v>24</v>
      </c>
      <c r="E77" s="47">
        <v>1</v>
      </c>
      <c r="F77" s="47">
        <v>1</v>
      </c>
      <c r="G77" s="47">
        <v>18</v>
      </c>
      <c r="H77" s="51">
        <v>10</v>
      </c>
      <c r="I77" s="49">
        <f t="shared" si="6"/>
        <v>240</v>
      </c>
      <c r="J77" s="45">
        <f t="shared" si="7"/>
        <v>43.199999999999996</v>
      </c>
      <c r="K77" s="45">
        <f t="shared" si="8"/>
        <v>283.2</v>
      </c>
    </row>
    <row r="78" spans="1:11" x14ac:dyDescent="0.25">
      <c r="A78" s="43">
        <v>760</v>
      </c>
      <c r="B78" s="46" t="s">
        <v>43</v>
      </c>
      <c r="C78" s="43" t="s">
        <v>12</v>
      </c>
      <c r="D78" s="45">
        <f t="shared" si="5"/>
        <v>24</v>
      </c>
      <c r="E78" s="47">
        <v>1</v>
      </c>
      <c r="F78" s="47">
        <v>1</v>
      </c>
      <c r="G78" s="47">
        <v>18</v>
      </c>
      <c r="H78" s="51">
        <v>10</v>
      </c>
      <c r="I78" s="49">
        <f t="shared" si="6"/>
        <v>240</v>
      </c>
      <c r="J78" s="45">
        <f t="shared" si="7"/>
        <v>43.199999999999996</v>
      </c>
      <c r="K78" s="45">
        <f t="shared" si="8"/>
        <v>283.2</v>
      </c>
    </row>
    <row r="79" spans="1:11" ht="35.25" customHeight="1" x14ac:dyDescent="0.25">
      <c r="A79" s="43">
        <v>770</v>
      </c>
      <c r="B79" s="46" t="s">
        <v>46</v>
      </c>
      <c r="C79" s="43" t="s">
        <v>12</v>
      </c>
      <c r="D79" s="45">
        <v>3</v>
      </c>
      <c r="E79" s="47">
        <v>0</v>
      </c>
      <c r="F79" s="47">
        <v>0</v>
      </c>
      <c r="G79" s="47">
        <v>18</v>
      </c>
      <c r="H79" s="51">
        <v>250</v>
      </c>
      <c r="I79" s="49">
        <f t="shared" si="6"/>
        <v>750</v>
      </c>
      <c r="J79" s="45">
        <f t="shared" si="7"/>
        <v>135</v>
      </c>
      <c r="K79" s="45">
        <f t="shared" si="8"/>
        <v>885</v>
      </c>
    </row>
    <row r="80" spans="1:11" ht="21.75" customHeight="1" x14ac:dyDescent="0.25">
      <c r="A80" s="43">
        <v>780</v>
      </c>
      <c r="B80" s="46" t="s">
        <v>40</v>
      </c>
      <c r="C80" s="43" t="s">
        <v>12</v>
      </c>
      <c r="D80" s="45">
        <f t="shared" si="5"/>
        <v>7200</v>
      </c>
      <c r="E80" s="47">
        <v>400</v>
      </c>
      <c r="F80" s="47">
        <v>200</v>
      </c>
      <c r="G80" s="47">
        <v>18</v>
      </c>
      <c r="H80" s="51">
        <v>10</v>
      </c>
      <c r="I80" s="49">
        <f t="shared" si="6"/>
        <v>72000</v>
      </c>
      <c r="J80" s="45">
        <f t="shared" si="7"/>
        <v>12960</v>
      </c>
      <c r="K80" s="45">
        <f t="shared" si="8"/>
        <v>84960</v>
      </c>
    </row>
    <row r="81" spans="1:11" s="54" customFormat="1" ht="40.5" customHeight="1" x14ac:dyDescent="0.25">
      <c r="A81" s="43">
        <v>790</v>
      </c>
      <c r="B81" s="46" t="s">
        <v>94</v>
      </c>
      <c r="C81" s="43" t="s">
        <v>51</v>
      </c>
      <c r="D81" s="45">
        <v>12</v>
      </c>
      <c r="E81" s="52"/>
      <c r="F81" s="53"/>
      <c r="G81" s="47">
        <v>18</v>
      </c>
      <c r="H81" s="51">
        <v>1000</v>
      </c>
      <c r="I81" s="49">
        <f t="shared" si="6"/>
        <v>12000</v>
      </c>
      <c r="J81" s="45">
        <f t="shared" si="7"/>
        <v>2160</v>
      </c>
      <c r="K81" s="45">
        <f t="shared" si="8"/>
        <v>14160</v>
      </c>
    </row>
    <row r="82" spans="1:11" ht="240" x14ac:dyDescent="0.25">
      <c r="A82" s="43">
        <v>800</v>
      </c>
      <c r="B82" s="46" t="s">
        <v>126</v>
      </c>
      <c r="C82" s="43" t="s">
        <v>97</v>
      </c>
      <c r="D82" s="45">
        <v>25</v>
      </c>
      <c r="E82" s="47"/>
      <c r="F82" s="47"/>
      <c r="G82" s="47">
        <v>18</v>
      </c>
      <c r="H82" s="51">
        <v>500</v>
      </c>
      <c r="I82" s="49">
        <f t="shared" si="6"/>
        <v>12500</v>
      </c>
      <c r="J82" s="45">
        <f t="shared" si="7"/>
        <v>2250</v>
      </c>
      <c r="K82" s="45">
        <f t="shared" si="8"/>
        <v>14750</v>
      </c>
    </row>
    <row r="83" spans="1:11" ht="36.75" customHeight="1" x14ac:dyDescent="0.25">
      <c r="A83" s="43">
        <v>810</v>
      </c>
      <c r="B83" s="46" t="s">
        <v>102</v>
      </c>
      <c r="C83" s="43" t="s">
        <v>98</v>
      </c>
      <c r="D83" s="45">
        <v>1000</v>
      </c>
      <c r="E83" s="47"/>
      <c r="F83" s="47"/>
      <c r="G83" s="47">
        <v>18</v>
      </c>
      <c r="H83" s="51">
        <v>40</v>
      </c>
      <c r="I83" s="49">
        <f t="shared" si="6"/>
        <v>40000</v>
      </c>
      <c r="J83" s="45">
        <f t="shared" si="7"/>
        <v>7200</v>
      </c>
      <c r="K83" s="45">
        <f t="shared" si="8"/>
        <v>47200</v>
      </c>
    </row>
    <row r="84" spans="1:11" ht="23.25" customHeight="1" x14ac:dyDescent="0.25">
      <c r="A84" s="43">
        <v>820</v>
      </c>
      <c r="B84" s="46" t="s">
        <v>101</v>
      </c>
      <c r="C84" s="43" t="s">
        <v>98</v>
      </c>
      <c r="D84" s="55">
        <f>12*12</f>
        <v>144</v>
      </c>
      <c r="E84" s="47"/>
      <c r="F84" s="47"/>
      <c r="G84" s="47">
        <v>18</v>
      </c>
      <c r="H84" s="51">
        <v>1200</v>
      </c>
      <c r="I84" s="49">
        <f t="shared" si="6"/>
        <v>172800</v>
      </c>
      <c r="J84" s="45">
        <f t="shared" si="7"/>
        <v>31104</v>
      </c>
      <c r="K84" s="45">
        <f t="shared" si="8"/>
        <v>203904</v>
      </c>
    </row>
    <row r="85" spans="1:11" ht="27" customHeight="1" x14ac:dyDescent="0.25">
      <c r="A85" s="43">
        <v>830</v>
      </c>
      <c r="B85" s="46" t="s">
        <v>99</v>
      </c>
      <c r="C85" s="43" t="s">
        <v>100</v>
      </c>
      <c r="D85" s="45">
        <f>(24000+12000)*4</f>
        <v>144000</v>
      </c>
      <c r="E85" s="47"/>
      <c r="F85" s="47"/>
      <c r="G85" s="47">
        <v>18</v>
      </c>
      <c r="H85" s="45">
        <v>0.35</v>
      </c>
      <c r="I85" s="49">
        <f t="shared" si="6"/>
        <v>50400</v>
      </c>
      <c r="J85" s="45">
        <f t="shared" si="7"/>
        <v>9072</v>
      </c>
      <c r="K85" s="45">
        <f t="shared" si="8"/>
        <v>59472</v>
      </c>
    </row>
    <row r="86" spans="1:11" ht="106.5" x14ac:dyDescent="0.25">
      <c r="A86" s="43">
        <v>840</v>
      </c>
      <c r="B86" s="46" t="s">
        <v>130</v>
      </c>
      <c r="C86" s="56" t="s">
        <v>47</v>
      </c>
      <c r="D86" s="57">
        <v>400</v>
      </c>
      <c r="E86" s="47"/>
      <c r="F86" s="58"/>
      <c r="G86" s="47">
        <v>18</v>
      </c>
      <c r="H86" s="57">
        <v>225</v>
      </c>
      <c r="I86" s="49">
        <f t="shared" si="6"/>
        <v>90000</v>
      </c>
      <c r="J86" s="45">
        <f t="shared" si="7"/>
        <v>16200</v>
      </c>
      <c r="K86" s="45">
        <f t="shared" si="8"/>
        <v>106200</v>
      </c>
    </row>
    <row r="87" spans="1:11" ht="48" customHeight="1" x14ac:dyDescent="0.25">
      <c r="A87" s="43">
        <v>850</v>
      </c>
      <c r="B87" s="46" t="s">
        <v>131</v>
      </c>
      <c r="C87" s="56" t="s">
        <v>50</v>
      </c>
      <c r="D87" s="57">
        <v>250</v>
      </c>
      <c r="E87" s="47"/>
      <c r="F87" s="58"/>
      <c r="G87" s="47">
        <v>18</v>
      </c>
      <c r="H87" s="57">
        <v>140</v>
      </c>
      <c r="I87" s="49">
        <f t="shared" si="6"/>
        <v>35000</v>
      </c>
      <c r="J87" s="45">
        <f t="shared" si="7"/>
        <v>6300</v>
      </c>
      <c r="K87" s="45">
        <f t="shared" si="8"/>
        <v>41300</v>
      </c>
    </row>
    <row r="88" spans="1:11" ht="45.75" x14ac:dyDescent="0.25">
      <c r="A88" s="43">
        <v>860</v>
      </c>
      <c r="B88" s="46" t="s">
        <v>132</v>
      </c>
      <c r="C88" s="56" t="s">
        <v>47</v>
      </c>
      <c r="D88" s="57">
        <v>250</v>
      </c>
      <c r="E88" s="47"/>
      <c r="F88" s="58"/>
      <c r="G88" s="47">
        <v>18</v>
      </c>
      <c r="H88" s="57">
        <v>70</v>
      </c>
      <c r="I88" s="49">
        <f t="shared" si="6"/>
        <v>17500</v>
      </c>
      <c r="J88" s="45">
        <f t="shared" si="7"/>
        <v>3150</v>
      </c>
      <c r="K88" s="45">
        <f t="shared" si="8"/>
        <v>20650</v>
      </c>
    </row>
    <row r="89" spans="1:11" ht="30" x14ac:dyDescent="0.25">
      <c r="A89" s="43">
        <v>870</v>
      </c>
      <c r="B89" s="46" t="s">
        <v>49</v>
      </c>
      <c r="C89" s="56" t="s">
        <v>47</v>
      </c>
      <c r="D89" s="57">
        <v>350</v>
      </c>
      <c r="E89" s="47"/>
      <c r="F89" s="58"/>
      <c r="G89" s="47">
        <v>18</v>
      </c>
      <c r="H89" s="57">
        <v>125</v>
      </c>
      <c r="I89" s="49">
        <f t="shared" si="6"/>
        <v>43750</v>
      </c>
      <c r="J89" s="45">
        <f t="shared" si="7"/>
        <v>7875</v>
      </c>
      <c r="K89" s="45">
        <f t="shared" si="8"/>
        <v>51625</v>
      </c>
    </row>
    <row r="90" spans="1:11" ht="30" x14ac:dyDescent="0.25">
      <c r="A90" s="43">
        <v>880</v>
      </c>
      <c r="B90" s="46" t="s">
        <v>48</v>
      </c>
      <c r="C90" s="56" t="s">
        <v>47</v>
      </c>
      <c r="D90" s="57">
        <v>600</v>
      </c>
      <c r="E90" s="47"/>
      <c r="F90" s="58"/>
      <c r="G90" s="47">
        <v>18</v>
      </c>
      <c r="H90" s="57">
        <v>20</v>
      </c>
      <c r="I90" s="49">
        <f t="shared" si="6"/>
        <v>12000</v>
      </c>
      <c r="J90" s="45">
        <f t="shared" si="7"/>
        <v>2160</v>
      </c>
      <c r="K90" s="45">
        <f t="shared" si="8"/>
        <v>14160</v>
      </c>
    </row>
    <row r="91" spans="1:11" s="37" customFormat="1" ht="21" customHeight="1" x14ac:dyDescent="0.25">
      <c r="A91" s="40"/>
      <c r="B91" s="40"/>
      <c r="C91" s="38"/>
      <c r="D91" s="40"/>
      <c r="E91" s="40"/>
      <c r="F91" s="40"/>
      <c r="G91" s="40"/>
      <c r="H91" s="40"/>
      <c r="I91" s="59" t="e">
        <f>SUM(I3:I90)</f>
        <v>#REF!</v>
      </c>
      <c r="J91" s="40"/>
      <c r="K91" s="41" t="e">
        <f>SUM(K3:K90)</f>
        <v>#REF!</v>
      </c>
    </row>
    <row r="92" spans="1:11" ht="21" customHeight="1" x14ac:dyDescent="0.25">
      <c r="A92" s="38"/>
      <c r="B92" s="40"/>
      <c r="C92" s="38"/>
      <c r="D92" s="40"/>
      <c r="E92" s="40"/>
      <c r="F92" s="47"/>
      <c r="G92" s="47"/>
      <c r="H92" s="47"/>
      <c r="I92" s="47"/>
      <c r="J92" s="47"/>
      <c r="K92" s="45" t="e">
        <f>K91-K3</f>
        <v>#REF!</v>
      </c>
    </row>
    <row r="93" spans="1:11" ht="21" customHeight="1" x14ac:dyDescent="0.25">
      <c r="A93" s="38"/>
      <c r="B93" s="40"/>
      <c r="C93" s="38"/>
      <c r="D93" s="40"/>
      <c r="E93" s="40"/>
      <c r="F93" s="47"/>
      <c r="G93" s="47"/>
      <c r="H93" s="47"/>
      <c r="I93" s="47"/>
      <c r="J93" s="47"/>
      <c r="K93" s="45"/>
    </row>
    <row r="94" spans="1:11" ht="21" customHeight="1" x14ac:dyDescent="0.25">
      <c r="A94" s="38"/>
      <c r="B94" s="60" t="s">
        <v>38</v>
      </c>
      <c r="C94" s="38"/>
      <c r="D94" s="40"/>
      <c r="E94" s="40"/>
      <c r="F94" s="47"/>
      <c r="G94" s="47"/>
      <c r="H94" s="47"/>
      <c r="I94" s="47"/>
      <c r="J94" s="47"/>
      <c r="K94" s="45"/>
    </row>
    <row r="95" spans="1:11" x14ac:dyDescent="0.25">
      <c r="A95" s="43">
        <v>10</v>
      </c>
      <c r="B95" s="79" t="s">
        <v>106</v>
      </c>
      <c r="C95" s="79"/>
      <c r="D95" s="79"/>
      <c r="E95" s="79"/>
      <c r="F95" s="79"/>
      <c r="G95" s="79"/>
      <c r="H95" s="79"/>
      <c r="I95" s="79"/>
      <c r="J95" s="79"/>
      <c r="K95" s="79"/>
    </row>
    <row r="96" spans="1:11" x14ac:dyDescent="0.25">
      <c r="A96" s="43">
        <v>20</v>
      </c>
      <c r="B96" s="80" t="s">
        <v>127</v>
      </c>
      <c r="C96" s="81"/>
      <c r="D96" s="81"/>
      <c r="E96" s="81"/>
      <c r="F96" s="81"/>
      <c r="G96" s="81"/>
      <c r="H96" s="81"/>
      <c r="I96" s="81"/>
      <c r="J96" s="81"/>
      <c r="K96" s="82"/>
    </row>
    <row r="97" spans="1:11" x14ac:dyDescent="0.25">
      <c r="A97" s="43">
        <v>30</v>
      </c>
      <c r="B97" s="78" t="s">
        <v>128</v>
      </c>
      <c r="C97" s="78"/>
      <c r="D97" s="78"/>
      <c r="E97" s="78"/>
      <c r="F97" s="78"/>
      <c r="G97" s="78"/>
      <c r="H97" s="78"/>
      <c r="I97" s="78"/>
      <c r="J97" s="78"/>
      <c r="K97" s="78"/>
    </row>
  </sheetData>
  <mergeCells count="4">
    <mergeCell ref="B97:K97"/>
    <mergeCell ref="B95:K95"/>
    <mergeCell ref="B96:K96"/>
    <mergeCell ref="B1:K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O103"/>
  <sheetViews>
    <sheetView showGridLines="0" workbookViewId="0">
      <selection activeCell="A2" sqref="A2:A95"/>
    </sheetView>
  </sheetViews>
  <sheetFormatPr defaultColWidth="9.140625" defaultRowHeight="15" x14ac:dyDescent="0.25"/>
  <cols>
    <col min="1" max="1" width="8.28515625" style="12" customWidth="1"/>
    <col min="2" max="2" width="55.28515625" style="32" customWidth="1"/>
    <col min="3" max="3" width="16.140625" style="12" customWidth="1"/>
    <col min="4" max="4" width="12.140625" style="33" bestFit="1" customWidth="1"/>
    <col min="5" max="5" width="19.42578125" style="34" customWidth="1"/>
    <col min="6" max="6" width="14.28515625" style="34" bestFit="1" customWidth="1"/>
    <col min="7" max="7" width="6.140625" style="34" bestFit="1" customWidth="1"/>
    <col min="8" max="8" width="21.140625" style="35" bestFit="1" customWidth="1"/>
    <col min="9" max="9" width="20.140625" style="34" bestFit="1" customWidth="1"/>
    <col min="10" max="10" width="19" style="35" customWidth="1"/>
    <col min="11" max="11" width="31.5703125" style="35" bestFit="1" customWidth="1"/>
    <col min="12" max="12" width="15.7109375" style="1" customWidth="1"/>
    <col min="13" max="13" width="20.85546875" style="1" bestFit="1" customWidth="1"/>
    <col min="14" max="14" width="13.7109375" style="1" customWidth="1"/>
    <col min="15" max="16384" width="9.140625" style="1"/>
  </cols>
  <sheetData>
    <row r="1" spans="1:15" s="21" customFormat="1" ht="54" customHeight="1" x14ac:dyDescent="0.25">
      <c r="A1" s="14" t="s">
        <v>121</v>
      </c>
      <c r="B1" s="22" t="s">
        <v>37</v>
      </c>
      <c r="C1" s="17" t="s">
        <v>39</v>
      </c>
      <c r="D1" s="18" t="s">
        <v>35</v>
      </c>
      <c r="E1" s="16" t="s">
        <v>32</v>
      </c>
      <c r="F1" s="16" t="s">
        <v>33</v>
      </c>
      <c r="G1" s="17" t="s">
        <v>36</v>
      </c>
      <c r="H1" s="16" t="s">
        <v>0</v>
      </c>
      <c r="I1" s="16" t="s">
        <v>1</v>
      </c>
      <c r="J1" s="16" t="s">
        <v>2</v>
      </c>
      <c r="K1" s="16" t="s">
        <v>3</v>
      </c>
      <c r="L1" s="19" t="s">
        <v>108</v>
      </c>
      <c r="M1" s="19" t="s">
        <v>109</v>
      </c>
      <c r="N1" s="19" t="s">
        <v>110</v>
      </c>
    </row>
    <row r="2" spans="1:15" ht="31.5" customHeight="1" x14ac:dyDescent="0.25">
      <c r="A2" s="5">
        <v>10</v>
      </c>
      <c r="B2" s="3" t="s">
        <v>45</v>
      </c>
      <c r="C2" s="5" t="s">
        <v>6</v>
      </c>
      <c r="D2" s="6">
        <v>12</v>
      </c>
      <c r="E2" s="3"/>
      <c r="F2" s="4"/>
      <c r="G2" s="7">
        <v>18</v>
      </c>
      <c r="H2" s="8" t="e">
        <f>#REF!</f>
        <v>#REF!</v>
      </c>
      <c r="I2" s="9" t="e">
        <f>H2*D2</f>
        <v>#REF!</v>
      </c>
      <c r="J2" s="6" t="e">
        <f>G2%*I2</f>
        <v>#REF!</v>
      </c>
      <c r="K2" s="6" t="e">
        <f>I2+J2</f>
        <v>#REF!</v>
      </c>
      <c r="L2" s="6">
        <f>352651.02*12</f>
        <v>4231812.24</v>
      </c>
      <c r="M2" s="6" t="e">
        <f>#REF!</f>
        <v>#REF!</v>
      </c>
      <c r="N2" s="6" t="e">
        <f>L2+M2</f>
        <v>#REF!</v>
      </c>
    </row>
    <row r="3" spans="1:15" ht="21" customHeight="1" x14ac:dyDescent="0.25">
      <c r="A3" s="5">
        <v>20</v>
      </c>
      <c r="B3" s="4" t="s">
        <v>75</v>
      </c>
      <c r="C3" s="5" t="s">
        <v>4</v>
      </c>
      <c r="D3" s="6">
        <f>(E3+F3)*12</f>
        <v>96</v>
      </c>
      <c r="E3" s="7">
        <v>6</v>
      </c>
      <c r="F3" s="7">
        <v>2</v>
      </c>
      <c r="G3" s="7">
        <v>18</v>
      </c>
      <c r="H3" s="10">
        <v>1200</v>
      </c>
      <c r="I3" s="9">
        <f t="shared" ref="I3:I65" si="0">H3*D3</f>
        <v>115200</v>
      </c>
      <c r="J3" s="6">
        <f t="shared" ref="J3:J65" si="1">G3%*I3</f>
        <v>20736</v>
      </c>
      <c r="K3" s="6">
        <f t="shared" ref="K3:K65" si="2">I3+J3</f>
        <v>135936</v>
      </c>
      <c r="L3" s="6" t="e">
        <f>I2</f>
        <v>#REF!</v>
      </c>
      <c r="M3" s="6">
        <f>K90</f>
        <v>4343079.8000000007</v>
      </c>
      <c r="N3" s="6" t="e">
        <f>L3+M3</f>
        <v>#REF!</v>
      </c>
      <c r="O3" s="1" t="e">
        <f>(N3-N2)/N2</f>
        <v>#REF!</v>
      </c>
    </row>
    <row r="4" spans="1:15" ht="27" customHeight="1" x14ac:dyDescent="0.25">
      <c r="A4" s="5">
        <v>30</v>
      </c>
      <c r="B4" s="4" t="s">
        <v>5</v>
      </c>
      <c r="C4" s="5" t="s">
        <v>6</v>
      </c>
      <c r="D4" s="6">
        <f t="shared" ref="D4:D67" si="3">(E4+F4)*12</f>
        <v>288</v>
      </c>
      <c r="E4" s="7">
        <v>12</v>
      </c>
      <c r="F4" s="7">
        <v>12</v>
      </c>
      <c r="G4" s="7">
        <v>18</v>
      </c>
      <c r="H4" s="10">
        <v>300</v>
      </c>
      <c r="I4" s="9">
        <f t="shared" si="0"/>
        <v>86400</v>
      </c>
      <c r="J4" s="6">
        <f t="shared" si="1"/>
        <v>15552</v>
      </c>
      <c r="K4" s="6">
        <f t="shared" si="2"/>
        <v>101952</v>
      </c>
      <c r="L4" s="20"/>
      <c r="M4" s="6" t="e">
        <f>M3-M2</f>
        <v>#REF!</v>
      </c>
      <c r="N4" s="20"/>
    </row>
    <row r="5" spans="1:15" ht="30.75" customHeight="1" x14ac:dyDescent="0.25">
      <c r="A5" s="5">
        <v>40</v>
      </c>
      <c r="B5" s="4" t="s">
        <v>7</v>
      </c>
      <c r="C5" s="5" t="s">
        <v>6</v>
      </c>
      <c r="D5" s="6">
        <f>(E5+F5)*12</f>
        <v>11520</v>
      </c>
      <c r="E5" s="7">
        <v>720</v>
      </c>
      <c r="F5" s="7">
        <f>120+120</f>
        <v>240</v>
      </c>
      <c r="G5" s="7">
        <v>18</v>
      </c>
      <c r="H5" s="10">
        <v>5</v>
      </c>
      <c r="I5" s="9">
        <f t="shared" si="0"/>
        <v>57600</v>
      </c>
      <c r="J5" s="6">
        <f t="shared" si="1"/>
        <v>10368</v>
      </c>
      <c r="K5" s="6">
        <f t="shared" si="2"/>
        <v>67968</v>
      </c>
      <c r="L5" s="20"/>
      <c r="M5" s="6" t="e">
        <f>M4/M2</f>
        <v>#REF!</v>
      </c>
      <c r="N5" s="20"/>
    </row>
    <row r="6" spans="1:15" ht="41.25" customHeight="1" x14ac:dyDescent="0.25">
      <c r="A6" s="5">
        <v>50</v>
      </c>
      <c r="B6" s="4" t="s">
        <v>125</v>
      </c>
      <c r="C6" s="5" t="s">
        <v>16</v>
      </c>
      <c r="D6" s="6">
        <v>7000</v>
      </c>
      <c r="E6" s="7"/>
      <c r="F6" s="7"/>
      <c r="G6" s="7">
        <v>18</v>
      </c>
      <c r="H6" s="10">
        <f>(H7+H8+H9+H10+H11+H12+H13+H14+H15+H16)</f>
        <v>143</v>
      </c>
      <c r="I6" s="9">
        <f t="shared" si="0"/>
        <v>1001000</v>
      </c>
      <c r="J6" s="6">
        <f t="shared" si="1"/>
        <v>180180</v>
      </c>
      <c r="K6" s="6">
        <f t="shared" si="2"/>
        <v>1181180</v>
      </c>
      <c r="L6" s="20"/>
      <c r="M6" s="6"/>
      <c r="N6" s="20"/>
    </row>
    <row r="7" spans="1:15" ht="60.75" customHeight="1" x14ac:dyDescent="0.25">
      <c r="A7" s="5">
        <v>60</v>
      </c>
      <c r="B7" s="3" t="s">
        <v>124</v>
      </c>
      <c r="C7" s="5" t="s">
        <v>4</v>
      </c>
      <c r="D7" s="6">
        <f>(E7+F7)*12</f>
        <v>1800</v>
      </c>
      <c r="E7" s="7">
        <v>120</v>
      </c>
      <c r="F7" s="7">
        <v>30</v>
      </c>
      <c r="G7" s="7">
        <v>18</v>
      </c>
      <c r="H7" s="10">
        <v>15</v>
      </c>
      <c r="I7" s="9">
        <f>H7*D7</f>
        <v>27000</v>
      </c>
      <c r="J7" s="6">
        <f>G7%*I7</f>
        <v>4860</v>
      </c>
      <c r="K7" s="6">
        <f>I7+J7</f>
        <v>31860</v>
      </c>
    </row>
    <row r="8" spans="1:15" ht="28.5" customHeight="1" x14ac:dyDescent="0.25">
      <c r="A8" s="5">
        <v>70</v>
      </c>
      <c r="B8" s="4" t="s">
        <v>114</v>
      </c>
      <c r="C8" s="5" t="s">
        <v>4</v>
      </c>
      <c r="D8" s="6">
        <f>(E8+F8)*12</f>
        <v>2160</v>
      </c>
      <c r="E8" s="7">
        <v>150</v>
      </c>
      <c r="F8" s="7">
        <v>30</v>
      </c>
      <c r="G8" s="7">
        <v>18</v>
      </c>
      <c r="H8" s="10">
        <v>6</v>
      </c>
      <c r="I8" s="9">
        <f>H8*D8</f>
        <v>12960</v>
      </c>
      <c r="J8" s="6">
        <f>G8%*I8</f>
        <v>2332.7999999999997</v>
      </c>
      <c r="K8" s="6">
        <f>I8+J8</f>
        <v>15292.8</v>
      </c>
    </row>
    <row r="9" spans="1:15" ht="28.5" x14ac:dyDescent="0.25">
      <c r="A9" s="5">
        <v>80</v>
      </c>
      <c r="B9" s="4" t="s">
        <v>111</v>
      </c>
      <c r="C9" s="5" t="s">
        <v>4</v>
      </c>
      <c r="D9" s="6">
        <f>(E9+F9)*12</f>
        <v>2400</v>
      </c>
      <c r="E9" s="7">
        <v>150</v>
      </c>
      <c r="F9" s="7">
        <v>50</v>
      </c>
      <c r="G9" s="7">
        <v>28</v>
      </c>
      <c r="H9" s="10">
        <v>1</v>
      </c>
      <c r="I9" s="9">
        <f>H9*D9</f>
        <v>2400</v>
      </c>
      <c r="J9" s="6">
        <f>G9%*I9</f>
        <v>672.00000000000011</v>
      </c>
      <c r="K9" s="6">
        <f>I9+J9</f>
        <v>3072</v>
      </c>
    </row>
    <row r="10" spans="1:15" ht="28.5" x14ac:dyDescent="0.25">
      <c r="A10" s="5">
        <v>90</v>
      </c>
      <c r="B10" s="4" t="s">
        <v>115</v>
      </c>
      <c r="C10" s="5" t="s">
        <v>4</v>
      </c>
      <c r="D10" s="6">
        <f>(E10+F10)*12</f>
        <v>2160</v>
      </c>
      <c r="E10" s="7">
        <v>150</v>
      </c>
      <c r="F10" s="7">
        <v>30</v>
      </c>
      <c r="G10" s="7">
        <v>18</v>
      </c>
      <c r="H10" s="10">
        <v>6</v>
      </c>
      <c r="I10" s="9">
        <f>H10*D10</f>
        <v>12960</v>
      </c>
      <c r="J10" s="6">
        <f>G10%*I10</f>
        <v>2332.7999999999997</v>
      </c>
      <c r="K10" s="6">
        <f>I10+J10</f>
        <v>15292.8</v>
      </c>
    </row>
    <row r="11" spans="1:15" ht="28.5" x14ac:dyDescent="0.25">
      <c r="A11" s="5">
        <v>100</v>
      </c>
      <c r="B11" s="4" t="s">
        <v>122</v>
      </c>
      <c r="C11" s="5" t="s">
        <v>4</v>
      </c>
      <c r="D11" s="6">
        <f>(E11+F11)*12</f>
        <v>2400</v>
      </c>
      <c r="E11" s="7">
        <v>150</v>
      </c>
      <c r="F11" s="7">
        <v>50</v>
      </c>
      <c r="G11" s="7">
        <v>18</v>
      </c>
      <c r="H11" s="10">
        <v>2</v>
      </c>
      <c r="I11" s="9">
        <f>H11*D11</f>
        <v>4800</v>
      </c>
      <c r="J11" s="6">
        <f>G11%*I11</f>
        <v>864</v>
      </c>
      <c r="K11" s="6">
        <f>I11+J11</f>
        <v>5664</v>
      </c>
    </row>
    <row r="12" spans="1:15" ht="36.75" customHeight="1" x14ac:dyDescent="0.25">
      <c r="A12" s="5">
        <v>110</v>
      </c>
      <c r="B12" s="4" t="s">
        <v>76</v>
      </c>
      <c r="C12" s="5" t="s">
        <v>4</v>
      </c>
      <c r="D12" s="6">
        <f t="shared" si="3"/>
        <v>2160</v>
      </c>
      <c r="E12" s="7">
        <v>150</v>
      </c>
      <c r="F12" s="7">
        <v>30</v>
      </c>
      <c r="G12" s="7">
        <v>28</v>
      </c>
      <c r="H12" s="10">
        <v>6</v>
      </c>
      <c r="I12" s="9">
        <f t="shared" si="0"/>
        <v>12960</v>
      </c>
      <c r="J12" s="6">
        <f t="shared" si="1"/>
        <v>3628.8</v>
      </c>
      <c r="K12" s="6">
        <f t="shared" si="2"/>
        <v>16588.8</v>
      </c>
      <c r="L12" s="20"/>
      <c r="M12" s="23" t="e">
        <f>M5*100</f>
        <v>#REF!</v>
      </c>
      <c r="N12" s="20">
        <f>M3/12</f>
        <v>361923.31666666671</v>
      </c>
    </row>
    <row r="13" spans="1:15" ht="39" customHeight="1" x14ac:dyDescent="0.25">
      <c r="A13" s="5">
        <v>120</v>
      </c>
      <c r="B13" s="4" t="s">
        <v>112</v>
      </c>
      <c r="C13" s="5" t="s">
        <v>4</v>
      </c>
      <c r="D13" s="6">
        <f t="shared" si="3"/>
        <v>1440</v>
      </c>
      <c r="E13" s="7">
        <v>100</v>
      </c>
      <c r="F13" s="7">
        <v>20</v>
      </c>
      <c r="G13" s="7">
        <v>28</v>
      </c>
      <c r="H13" s="10">
        <v>5</v>
      </c>
      <c r="I13" s="9">
        <f t="shared" si="0"/>
        <v>7200</v>
      </c>
      <c r="J13" s="6">
        <f t="shared" si="1"/>
        <v>2016.0000000000002</v>
      </c>
      <c r="K13" s="6">
        <f t="shared" si="2"/>
        <v>9216</v>
      </c>
    </row>
    <row r="14" spans="1:15" ht="28.5" x14ac:dyDescent="0.25">
      <c r="A14" s="5">
        <v>130</v>
      </c>
      <c r="B14" s="4" t="s">
        <v>77</v>
      </c>
      <c r="C14" s="5" t="s">
        <v>4</v>
      </c>
      <c r="D14" s="6">
        <f>(E14+F14)*12</f>
        <v>1560</v>
      </c>
      <c r="E14" s="7">
        <v>100</v>
      </c>
      <c r="F14" s="7">
        <v>30</v>
      </c>
      <c r="G14" s="7">
        <v>18</v>
      </c>
      <c r="H14" s="10">
        <v>10</v>
      </c>
      <c r="I14" s="9">
        <f>H14*D14</f>
        <v>15600</v>
      </c>
      <c r="J14" s="6">
        <f>G14%*I14</f>
        <v>2808</v>
      </c>
      <c r="K14" s="6">
        <f>I14+J14</f>
        <v>18408</v>
      </c>
    </row>
    <row r="15" spans="1:15" ht="35.25" customHeight="1" x14ac:dyDescent="0.25">
      <c r="A15" s="5">
        <v>140</v>
      </c>
      <c r="B15" s="4" t="s">
        <v>84</v>
      </c>
      <c r="C15" s="5" t="s">
        <v>4</v>
      </c>
      <c r="D15" s="6">
        <f>(E15+F15)*12</f>
        <v>432</v>
      </c>
      <c r="E15" s="7">
        <v>24</v>
      </c>
      <c r="F15" s="7">
        <v>12</v>
      </c>
      <c r="G15" s="7">
        <v>18</v>
      </c>
      <c r="H15" s="10">
        <v>70</v>
      </c>
      <c r="I15" s="9">
        <f>H15*D15</f>
        <v>30240</v>
      </c>
      <c r="J15" s="6">
        <f>G15%*I15</f>
        <v>5443.2</v>
      </c>
      <c r="K15" s="6">
        <f>I15+J15</f>
        <v>35683.199999999997</v>
      </c>
    </row>
    <row r="16" spans="1:15" ht="28.5" x14ac:dyDescent="0.25">
      <c r="A16" s="5">
        <v>150</v>
      </c>
      <c r="B16" s="4" t="s">
        <v>78</v>
      </c>
      <c r="C16" s="5" t="s">
        <v>4</v>
      </c>
      <c r="D16" s="6">
        <f>(E16+F16)*12</f>
        <v>1800</v>
      </c>
      <c r="E16" s="7">
        <v>120</v>
      </c>
      <c r="F16" s="7">
        <v>30</v>
      </c>
      <c r="G16" s="7">
        <v>18</v>
      </c>
      <c r="H16" s="10">
        <v>22</v>
      </c>
      <c r="I16" s="9">
        <f>H16*D16</f>
        <v>39600</v>
      </c>
      <c r="J16" s="6">
        <f>G16%*I16</f>
        <v>7128</v>
      </c>
      <c r="K16" s="6">
        <f>I16+J16</f>
        <v>46728</v>
      </c>
    </row>
    <row r="17" spans="1:11" ht="39" customHeight="1" x14ac:dyDescent="0.25">
      <c r="A17" s="5">
        <v>160</v>
      </c>
      <c r="B17" s="4" t="s">
        <v>123</v>
      </c>
      <c r="C17" s="5" t="s">
        <v>4</v>
      </c>
      <c r="D17" s="6">
        <f t="shared" si="3"/>
        <v>480</v>
      </c>
      <c r="E17" s="7">
        <v>30</v>
      </c>
      <c r="F17" s="7">
        <v>10</v>
      </c>
      <c r="G17" s="7">
        <v>28</v>
      </c>
      <c r="H17" s="10">
        <v>12</v>
      </c>
      <c r="I17" s="9">
        <f t="shared" si="0"/>
        <v>5760</v>
      </c>
      <c r="J17" s="6">
        <f t="shared" si="1"/>
        <v>1612.8000000000002</v>
      </c>
      <c r="K17" s="6">
        <f t="shared" si="2"/>
        <v>7372.8</v>
      </c>
    </row>
    <row r="18" spans="1:11" ht="28.5" x14ac:dyDescent="0.25">
      <c r="A18" s="5">
        <v>170</v>
      </c>
      <c r="B18" s="4" t="s">
        <v>113</v>
      </c>
      <c r="C18" s="5" t="s">
        <v>4</v>
      </c>
      <c r="D18" s="6">
        <f t="shared" si="3"/>
        <v>360</v>
      </c>
      <c r="E18" s="7">
        <v>20</v>
      </c>
      <c r="F18" s="7">
        <v>10</v>
      </c>
      <c r="G18" s="7">
        <v>28</v>
      </c>
      <c r="H18" s="10">
        <v>25</v>
      </c>
      <c r="I18" s="9">
        <f t="shared" si="0"/>
        <v>9000</v>
      </c>
      <c r="J18" s="6">
        <f t="shared" si="1"/>
        <v>2520.0000000000005</v>
      </c>
      <c r="K18" s="6">
        <f t="shared" si="2"/>
        <v>11520</v>
      </c>
    </row>
    <row r="19" spans="1:11" ht="24" customHeight="1" x14ac:dyDescent="0.25">
      <c r="A19" s="5">
        <v>180</v>
      </c>
      <c r="B19" s="4" t="s">
        <v>116</v>
      </c>
      <c r="C19" s="5" t="s">
        <v>4</v>
      </c>
      <c r="D19" s="6">
        <f t="shared" si="3"/>
        <v>432</v>
      </c>
      <c r="E19" s="7">
        <v>24</v>
      </c>
      <c r="F19" s="7">
        <v>12</v>
      </c>
      <c r="G19" s="7">
        <v>18</v>
      </c>
      <c r="H19" s="10">
        <v>10</v>
      </c>
      <c r="I19" s="9">
        <f t="shared" si="0"/>
        <v>4320</v>
      </c>
      <c r="J19" s="6">
        <f t="shared" si="1"/>
        <v>777.6</v>
      </c>
      <c r="K19" s="6">
        <f t="shared" si="2"/>
        <v>5097.6000000000004</v>
      </c>
    </row>
    <row r="20" spans="1:11" ht="28.5" x14ac:dyDescent="0.25">
      <c r="A20" s="5">
        <v>190</v>
      </c>
      <c r="B20" s="4" t="s">
        <v>79</v>
      </c>
      <c r="C20" s="5" t="s">
        <v>4</v>
      </c>
      <c r="D20" s="6">
        <f t="shared" si="3"/>
        <v>384</v>
      </c>
      <c r="E20" s="7">
        <v>20</v>
      </c>
      <c r="F20" s="7">
        <v>12</v>
      </c>
      <c r="G20" s="7">
        <v>18</v>
      </c>
      <c r="H20" s="10">
        <v>30</v>
      </c>
      <c r="I20" s="9">
        <f t="shared" si="0"/>
        <v>11520</v>
      </c>
      <c r="J20" s="6">
        <f t="shared" si="1"/>
        <v>2073.6</v>
      </c>
      <c r="K20" s="6">
        <f t="shared" si="2"/>
        <v>13593.6</v>
      </c>
    </row>
    <row r="21" spans="1:11" ht="35.25" customHeight="1" x14ac:dyDescent="0.25">
      <c r="A21" s="5">
        <v>200</v>
      </c>
      <c r="B21" s="4" t="s">
        <v>80</v>
      </c>
      <c r="C21" s="5" t="s">
        <v>4</v>
      </c>
      <c r="D21" s="6">
        <f t="shared" si="3"/>
        <v>5760</v>
      </c>
      <c r="E21" s="7">
        <v>360</v>
      </c>
      <c r="F21" s="7">
        <v>120</v>
      </c>
      <c r="G21" s="7">
        <v>18</v>
      </c>
      <c r="H21" s="10">
        <v>3</v>
      </c>
      <c r="I21" s="9">
        <f t="shared" si="0"/>
        <v>17280</v>
      </c>
      <c r="J21" s="6">
        <f t="shared" si="1"/>
        <v>3110.4</v>
      </c>
      <c r="K21" s="6">
        <f t="shared" si="2"/>
        <v>20390.400000000001</v>
      </c>
    </row>
    <row r="22" spans="1:11" ht="28.5" x14ac:dyDescent="0.25">
      <c r="A22" s="5">
        <v>210</v>
      </c>
      <c r="B22" s="4" t="s">
        <v>117</v>
      </c>
      <c r="C22" s="5" t="s">
        <v>4</v>
      </c>
      <c r="D22" s="6">
        <f t="shared" si="3"/>
        <v>5760</v>
      </c>
      <c r="E22" s="7">
        <v>360</v>
      </c>
      <c r="F22" s="7">
        <v>120</v>
      </c>
      <c r="G22" s="7">
        <v>18</v>
      </c>
      <c r="H22" s="10">
        <v>2</v>
      </c>
      <c r="I22" s="9">
        <f t="shared" si="0"/>
        <v>11520</v>
      </c>
      <c r="J22" s="6">
        <f t="shared" si="1"/>
        <v>2073.6</v>
      </c>
      <c r="K22" s="6">
        <f t="shared" si="2"/>
        <v>13593.6</v>
      </c>
    </row>
    <row r="23" spans="1:11" ht="33" customHeight="1" x14ac:dyDescent="0.25">
      <c r="A23" s="5">
        <v>220</v>
      </c>
      <c r="B23" s="4" t="s">
        <v>81</v>
      </c>
      <c r="C23" s="5" t="s">
        <v>4</v>
      </c>
      <c r="D23" s="6">
        <f t="shared" si="3"/>
        <v>5760</v>
      </c>
      <c r="E23" s="7">
        <v>360</v>
      </c>
      <c r="F23" s="7">
        <v>120</v>
      </c>
      <c r="G23" s="7">
        <v>18</v>
      </c>
      <c r="H23" s="10">
        <v>2</v>
      </c>
      <c r="I23" s="9">
        <f t="shared" si="0"/>
        <v>11520</v>
      </c>
      <c r="J23" s="6">
        <f t="shared" si="1"/>
        <v>2073.6</v>
      </c>
      <c r="K23" s="6">
        <f t="shared" si="2"/>
        <v>13593.6</v>
      </c>
    </row>
    <row r="24" spans="1:11" x14ac:dyDescent="0.25">
      <c r="A24" s="5">
        <v>230</v>
      </c>
      <c r="B24" s="4" t="s">
        <v>82</v>
      </c>
      <c r="C24" s="5" t="s">
        <v>4</v>
      </c>
      <c r="D24" s="6">
        <f t="shared" si="3"/>
        <v>5760</v>
      </c>
      <c r="E24" s="7">
        <v>360</v>
      </c>
      <c r="F24" s="7">
        <v>120</v>
      </c>
      <c r="G24" s="7">
        <v>18</v>
      </c>
      <c r="H24" s="10">
        <v>2</v>
      </c>
      <c r="I24" s="9">
        <f t="shared" si="0"/>
        <v>11520</v>
      </c>
      <c r="J24" s="6">
        <f t="shared" si="1"/>
        <v>2073.6</v>
      </c>
      <c r="K24" s="6">
        <f t="shared" si="2"/>
        <v>13593.6</v>
      </c>
    </row>
    <row r="25" spans="1:11" ht="28.5" x14ac:dyDescent="0.25">
      <c r="A25" s="5">
        <v>240</v>
      </c>
      <c r="B25" s="4" t="s">
        <v>83</v>
      </c>
      <c r="C25" s="5" t="s">
        <v>4</v>
      </c>
      <c r="D25" s="6">
        <f t="shared" si="3"/>
        <v>72</v>
      </c>
      <c r="E25" s="7">
        <v>4</v>
      </c>
      <c r="F25" s="7">
        <v>2</v>
      </c>
      <c r="G25" s="7">
        <v>18</v>
      </c>
      <c r="H25" s="10">
        <v>80</v>
      </c>
      <c r="I25" s="9">
        <f t="shared" si="0"/>
        <v>5760</v>
      </c>
      <c r="J25" s="6">
        <f t="shared" si="1"/>
        <v>1036.8</v>
      </c>
      <c r="K25" s="6">
        <f t="shared" si="2"/>
        <v>6796.8</v>
      </c>
    </row>
    <row r="26" spans="1:11" ht="21" customHeight="1" x14ac:dyDescent="0.25">
      <c r="A26" s="5">
        <v>250</v>
      </c>
      <c r="B26" s="4" t="s">
        <v>8</v>
      </c>
      <c r="C26" s="5" t="s">
        <v>4</v>
      </c>
      <c r="D26" s="6">
        <f t="shared" si="3"/>
        <v>36</v>
      </c>
      <c r="E26" s="7">
        <v>2</v>
      </c>
      <c r="F26" s="7">
        <v>1</v>
      </c>
      <c r="G26" s="7">
        <v>18</v>
      </c>
      <c r="H26" s="10">
        <v>12</v>
      </c>
      <c r="I26" s="9">
        <f t="shared" si="0"/>
        <v>432</v>
      </c>
      <c r="J26" s="6">
        <f t="shared" si="1"/>
        <v>77.759999999999991</v>
      </c>
      <c r="K26" s="6">
        <f t="shared" si="2"/>
        <v>509.76</v>
      </c>
    </row>
    <row r="27" spans="1:11" ht="28.5" x14ac:dyDescent="0.25">
      <c r="A27" s="5">
        <v>260</v>
      </c>
      <c r="B27" s="4" t="s">
        <v>85</v>
      </c>
      <c r="C27" s="5" t="s">
        <v>4</v>
      </c>
      <c r="D27" s="6">
        <f t="shared" si="3"/>
        <v>576</v>
      </c>
      <c r="E27" s="7">
        <v>36</v>
      </c>
      <c r="F27" s="7">
        <v>12</v>
      </c>
      <c r="G27" s="7">
        <v>18</v>
      </c>
      <c r="H27" s="10">
        <v>30</v>
      </c>
      <c r="I27" s="9">
        <f t="shared" si="0"/>
        <v>17280</v>
      </c>
      <c r="J27" s="6">
        <f t="shared" si="1"/>
        <v>3110.4</v>
      </c>
      <c r="K27" s="6">
        <f t="shared" si="2"/>
        <v>20390.400000000001</v>
      </c>
    </row>
    <row r="28" spans="1:11" ht="29.25" customHeight="1" x14ac:dyDescent="0.25">
      <c r="A28" s="5">
        <v>270</v>
      </c>
      <c r="B28" s="4" t="s">
        <v>86</v>
      </c>
      <c r="C28" s="5" t="s">
        <v>9</v>
      </c>
      <c r="D28" s="6">
        <f t="shared" si="3"/>
        <v>48</v>
      </c>
      <c r="E28" s="7">
        <v>2</v>
      </c>
      <c r="F28" s="7">
        <v>2</v>
      </c>
      <c r="G28" s="7">
        <v>18</v>
      </c>
      <c r="H28" s="10">
        <v>110</v>
      </c>
      <c r="I28" s="9">
        <f t="shared" si="0"/>
        <v>5280</v>
      </c>
      <c r="J28" s="6">
        <f t="shared" si="1"/>
        <v>950.4</v>
      </c>
      <c r="K28" s="6">
        <f t="shared" si="2"/>
        <v>6230.4</v>
      </c>
    </row>
    <row r="29" spans="1:11" ht="26.25" customHeight="1" x14ac:dyDescent="0.25">
      <c r="A29" s="5">
        <v>280</v>
      </c>
      <c r="B29" s="4" t="s">
        <v>87</v>
      </c>
      <c r="C29" s="5" t="s">
        <v>4</v>
      </c>
      <c r="D29" s="6">
        <f t="shared" si="3"/>
        <v>744</v>
      </c>
      <c r="E29" s="7">
        <v>50</v>
      </c>
      <c r="F29" s="7">
        <v>12</v>
      </c>
      <c r="G29" s="7">
        <v>18</v>
      </c>
      <c r="H29" s="10">
        <v>3</v>
      </c>
      <c r="I29" s="9">
        <f t="shared" si="0"/>
        <v>2232</v>
      </c>
      <c r="J29" s="6">
        <f t="shared" si="1"/>
        <v>401.76</v>
      </c>
      <c r="K29" s="6">
        <f t="shared" si="2"/>
        <v>2633.76</v>
      </c>
    </row>
    <row r="30" spans="1:11" ht="19.5" customHeight="1" x14ac:dyDescent="0.25">
      <c r="A30" s="5">
        <v>290</v>
      </c>
      <c r="B30" s="4" t="s">
        <v>88</v>
      </c>
      <c r="C30" s="5" t="s">
        <v>4</v>
      </c>
      <c r="D30" s="6">
        <f t="shared" si="3"/>
        <v>744</v>
      </c>
      <c r="E30" s="7">
        <v>50</v>
      </c>
      <c r="F30" s="7">
        <v>12</v>
      </c>
      <c r="G30" s="7">
        <v>18</v>
      </c>
      <c r="H30" s="10">
        <v>10</v>
      </c>
      <c r="I30" s="9">
        <f t="shared" si="0"/>
        <v>7440</v>
      </c>
      <c r="J30" s="6">
        <f t="shared" si="1"/>
        <v>1339.2</v>
      </c>
      <c r="K30" s="6">
        <f t="shared" si="2"/>
        <v>8779.2000000000007</v>
      </c>
    </row>
    <row r="31" spans="1:11" ht="25.5" customHeight="1" x14ac:dyDescent="0.25">
      <c r="A31" s="5">
        <v>300</v>
      </c>
      <c r="B31" s="4" t="s">
        <v>89</v>
      </c>
      <c r="C31" s="5" t="s">
        <v>4</v>
      </c>
      <c r="D31" s="6">
        <f t="shared" si="3"/>
        <v>744</v>
      </c>
      <c r="E31" s="7">
        <v>50</v>
      </c>
      <c r="F31" s="7">
        <v>12</v>
      </c>
      <c r="G31" s="7">
        <v>18</v>
      </c>
      <c r="H31" s="10">
        <v>3</v>
      </c>
      <c r="I31" s="9">
        <f t="shared" si="0"/>
        <v>2232</v>
      </c>
      <c r="J31" s="6">
        <f t="shared" si="1"/>
        <v>401.76</v>
      </c>
      <c r="K31" s="6">
        <f t="shared" si="2"/>
        <v>2633.76</v>
      </c>
    </row>
    <row r="32" spans="1:11" ht="27.75" customHeight="1" x14ac:dyDescent="0.25">
      <c r="A32" s="5">
        <v>310</v>
      </c>
      <c r="B32" s="4" t="s">
        <v>90</v>
      </c>
      <c r="C32" s="5" t="s">
        <v>10</v>
      </c>
      <c r="D32" s="6">
        <f t="shared" si="3"/>
        <v>36</v>
      </c>
      <c r="E32" s="7">
        <v>2</v>
      </c>
      <c r="F32" s="7">
        <v>1</v>
      </c>
      <c r="G32" s="7">
        <v>18</v>
      </c>
      <c r="H32" s="10">
        <v>30</v>
      </c>
      <c r="I32" s="9">
        <f t="shared" si="0"/>
        <v>1080</v>
      </c>
      <c r="J32" s="6">
        <f t="shared" si="1"/>
        <v>194.4</v>
      </c>
      <c r="K32" s="6">
        <f t="shared" si="2"/>
        <v>1274.4000000000001</v>
      </c>
    </row>
    <row r="33" spans="1:11" ht="24" customHeight="1" x14ac:dyDescent="0.25">
      <c r="A33" s="5">
        <v>320</v>
      </c>
      <c r="B33" s="4" t="s">
        <v>91</v>
      </c>
      <c r="C33" s="5" t="s">
        <v>4</v>
      </c>
      <c r="D33" s="6">
        <f t="shared" si="3"/>
        <v>252</v>
      </c>
      <c r="E33" s="7">
        <v>15</v>
      </c>
      <c r="F33" s="7">
        <v>6</v>
      </c>
      <c r="G33" s="7">
        <v>18</v>
      </c>
      <c r="H33" s="10">
        <v>115</v>
      </c>
      <c r="I33" s="9">
        <f t="shared" si="0"/>
        <v>28980</v>
      </c>
      <c r="J33" s="6">
        <f t="shared" si="1"/>
        <v>5216.3999999999996</v>
      </c>
      <c r="K33" s="6">
        <f t="shared" si="2"/>
        <v>34196.400000000001</v>
      </c>
    </row>
    <row r="34" spans="1:11" ht="34.5" customHeight="1" x14ac:dyDescent="0.25">
      <c r="A34" s="5">
        <v>330</v>
      </c>
      <c r="B34" s="4" t="s">
        <v>92</v>
      </c>
      <c r="C34" s="5" t="s">
        <v>4</v>
      </c>
      <c r="D34" s="6">
        <f t="shared" si="3"/>
        <v>96</v>
      </c>
      <c r="E34" s="7">
        <v>6</v>
      </c>
      <c r="F34" s="7">
        <v>2</v>
      </c>
      <c r="G34" s="7">
        <v>18</v>
      </c>
      <c r="H34" s="10">
        <v>85</v>
      </c>
      <c r="I34" s="9">
        <f t="shared" si="0"/>
        <v>8160</v>
      </c>
      <c r="J34" s="6">
        <f t="shared" si="1"/>
        <v>1468.8</v>
      </c>
      <c r="K34" s="6">
        <f t="shared" si="2"/>
        <v>9628.7999999999993</v>
      </c>
    </row>
    <row r="35" spans="1:11" x14ac:dyDescent="0.25">
      <c r="A35" s="5">
        <v>340</v>
      </c>
      <c r="B35" s="4" t="s">
        <v>93</v>
      </c>
      <c r="C35" s="5" t="s">
        <v>4</v>
      </c>
      <c r="D35" s="6">
        <f t="shared" si="3"/>
        <v>288</v>
      </c>
      <c r="E35" s="7">
        <v>18</v>
      </c>
      <c r="F35" s="7">
        <v>6</v>
      </c>
      <c r="G35" s="7">
        <v>18</v>
      </c>
      <c r="H35" s="10">
        <v>72</v>
      </c>
      <c r="I35" s="9">
        <f t="shared" si="0"/>
        <v>20736</v>
      </c>
      <c r="J35" s="6">
        <f t="shared" si="1"/>
        <v>3732.48</v>
      </c>
      <c r="K35" s="6">
        <f t="shared" si="2"/>
        <v>24468.48</v>
      </c>
    </row>
    <row r="36" spans="1:11" x14ac:dyDescent="0.25">
      <c r="A36" s="5">
        <v>350</v>
      </c>
      <c r="B36" s="4" t="s">
        <v>11</v>
      </c>
      <c r="C36" s="5" t="s">
        <v>12</v>
      </c>
      <c r="D36" s="6">
        <f t="shared" si="3"/>
        <v>576</v>
      </c>
      <c r="E36" s="7">
        <v>36</v>
      </c>
      <c r="F36" s="7">
        <v>12</v>
      </c>
      <c r="G36" s="7">
        <v>18</v>
      </c>
      <c r="H36" s="10">
        <v>60</v>
      </c>
      <c r="I36" s="9">
        <f t="shared" si="0"/>
        <v>34560</v>
      </c>
      <c r="J36" s="6">
        <f t="shared" si="1"/>
        <v>6220.8</v>
      </c>
      <c r="K36" s="6">
        <f t="shared" si="2"/>
        <v>40780.800000000003</v>
      </c>
    </row>
    <row r="37" spans="1:11" x14ac:dyDescent="0.25">
      <c r="A37" s="5">
        <v>360</v>
      </c>
      <c r="B37" s="4" t="s">
        <v>13</v>
      </c>
      <c r="C37" s="5" t="s">
        <v>12</v>
      </c>
      <c r="D37" s="6">
        <f t="shared" si="3"/>
        <v>216</v>
      </c>
      <c r="E37" s="7">
        <v>14</v>
      </c>
      <c r="F37" s="7">
        <v>4</v>
      </c>
      <c r="G37" s="7">
        <v>18</v>
      </c>
      <c r="H37" s="10">
        <v>112</v>
      </c>
      <c r="I37" s="9">
        <f t="shared" si="0"/>
        <v>24192</v>
      </c>
      <c r="J37" s="6">
        <f t="shared" si="1"/>
        <v>4354.5599999999995</v>
      </c>
      <c r="K37" s="6">
        <f t="shared" si="2"/>
        <v>28546.559999999998</v>
      </c>
    </row>
    <row r="38" spans="1:11" ht="36.75" customHeight="1" x14ac:dyDescent="0.25">
      <c r="A38" s="5">
        <v>370</v>
      </c>
      <c r="B38" s="4" t="s">
        <v>72</v>
      </c>
      <c r="C38" s="5" t="s">
        <v>14</v>
      </c>
      <c r="D38" s="6">
        <f t="shared" si="3"/>
        <v>36</v>
      </c>
      <c r="E38" s="7">
        <v>2</v>
      </c>
      <c r="F38" s="7">
        <v>1</v>
      </c>
      <c r="G38" s="7">
        <v>18</v>
      </c>
      <c r="H38" s="10">
        <v>990</v>
      </c>
      <c r="I38" s="9">
        <f t="shared" si="0"/>
        <v>35640</v>
      </c>
      <c r="J38" s="6">
        <f t="shared" si="1"/>
        <v>6415.2</v>
      </c>
      <c r="K38" s="6">
        <f t="shared" si="2"/>
        <v>42055.199999999997</v>
      </c>
    </row>
    <row r="39" spans="1:11" ht="20.25" customHeight="1" x14ac:dyDescent="0.25">
      <c r="A39" s="5">
        <v>380</v>
      </c>
      <c r="B39" s="4" t="s">
        <v>34</v>
      </c>
      <c r="C39" s="5" t="s">
        <v>14</v>
      </c>
      <c r="D39" s="6">
        <f t="shared" si="3"/>
        <v>192</v>
      </c>
      <c r="E39" s="7">
        <v>12</v>
      </c>
      <c r="F39" s="7">
        <v>4</v>
      </c>
      <c r="G39" s="7">
        <v>18</v>
      </c>
      <c r="H39" s="10">
        <v>450</v>
      </c>
      <c r="I39" s="9">
        <f t="shared" si="0"/>
        <v>86400</v>
      </c>
      <c r="J39" s="6">
        <f t="shared" si="1"/>
        <v>15552</v>
      </c>
      <c r="K39" s="6">
        <f t="shared" si="2"/>
        <v>101952</v>
      </c>
    </row>
    <row r="40" spans="1:11" ht="17.25" customHeight="1" x14ac:dyDescent="0.25">
      <c r="A40" s="5">
        <v>390</v>
      </c>
      <c r="B40" s="4" t="s">
        <v>71</v>
      </c>
      <c r="C40" s="5" t="s">
        <v>14</v>
      </c>
      <c r="D40" s="6">
        <f t="shared" si="3"/>
        <v>192</v>
      </c>
      <c r="E40" s="7">
        <v>12</v>
      </c>
      <c r="F40" s="7">
        <v>4</v>
      </c>
      <c r="G40" s="7">
        <v>18</v>
      </c>
      <c r="H40" s="10">
        <v>290</v>
      </c>
      <c r="I40" s="9">
        <f t="shared" si="0"/>
        <v>55680</v>
      </c>
      <c r="J40" s="6">
        <f t="shared" si="1"/>
        <v>10022.4</v>
      </c>
      <c r="K40" s="6">
        <f t="shared" si="2"/>
        <v>65702.399999999994</v>
      </c>
    </row>
    <row r="41" spans="1:11" ht="26.25" customHeight="1" x14ac:dyDescent="0.25">
      <c r="A41" s="5">
        <v>400</v>
      </c>
      <c r="B41" s="4" t="s">
        <v>70</v>
      </c>
      <c r="C41" s="5" t="s">
        <v>15</v>
      </c>
      <c r="D41" s="6">
        <f t="shared" si="3"/>
        <v>180</v>
      </c>
      <c r="E41" s="7">
        <v>12</v>
      </c>
      <c r="F41" s="7">
        <v>3</v>
      </c>
      <c r="G41" s="7">
        <v>18</v>
      </c>
      <c r="H41" s="10">
        <v>85</v>
      </c>
      <c r="I41" s="9">
        <f t="shared" si="0"/>
        <v>15300</v>
      </c>
      <c r="J41" s="6">
        <f t="shared" si="1"/>
        <v>2754</v>
      </c>
      <c r="K41" s="6">
        <f t="shared" si="2"/>
        <v>18054</v>
      </c>
    </row>
    <row r="42" spans="1:11" ht="28.5" x14ac:dyDescent="0.25">
      <c r="A42" s="5">
        <v>410</v>
      </c>
      <c r="B42" s="4" t="s">
        <v>69</v>
      </c>
      <c r="C42" s="5" t="s">
        <v>15</v>
      </c>
      <c r="D42" s="6">
        <f t="shared" si="3"/>
        <v>228</v>
      </c>
      <c r="E42" s="7">
        <v>15</v>
      </c>
      <c r="F42" s="7">
        <v>4</v>
      </c>
      <c r="G42" s="7">
        <v>18</v>
      </c>
      <c r="H42" s="10">
        <v>78</v>
      </c>
      <c r="I42" s="9">
        <f t="shared" si="0"/>
        <v>17784</v>
      </c>
      <c r="J42" s="6">
        <f t="shared" si="1"/>
        <v>3201.12</v>
      </c>
      <c r="K42" s="6">
        <f t="shared" si="2"/>
        <v>20985.119999999999</v>
      </c>
    </row>
    <row r="43" spans="1:11" x14ac:dyDescent="0.25">
      <c r="A43" s="5">
        <v>420</v>
      </c>
      <c r="B43" s="4" t="s">
        <v>68</v>
      </c>
      <c r="C43" s="5" t="s">
        <v>15</v>
      </c>
      <c r="D43" s="6">
        <f t="shared" si="3"/>
        <v>180</v>
      </c>
      <c r="E43" s="7">
        <v>12</v>
      </c>
      <c r="F43" s="7">
        <v>3</v>
      </c>
      <c r="G43" s="7">
        <v>18</v>
      </c>
      <c r="H43" s="10">
        <v>78</v>
      </c>
      <c r="I43" s="9">
        <f t="shared" si="0"/>
        <v>14040</v>
      </c>
      <c r="J43" s="6">
        <f t="shared" si="1"/>
        <v>2527.1999999999998</v>
      </c>
      <c r="K43" s="6">
        <f t="shared" si="2"/>
        <v>16567.2</v>
      </c>
    </row>
    <row r="44" spans="1:11" ht="28.5" x14ac:dyDescent="0.25">
      <c r="A44" s="5">
        <v>430</v>
      </c>
      <c r="B44" s="4" t="s">
        <v>67</v>
      </c>
      <c r="C44" s="5" t="s">
        <v>15</v>
      </c>
      <c r="D44" s="6">
        <f t="shared" si="3"/>
        <v>216</v>
      </c>
      <c r="E44" s="7">
        <v>12</v>
      </c>
      <c r="F44" s="7">
        <v>6</v>
      </c>
      <c r="G44" s="7">
        <v>18</v>
      </c>
      <c r="H44" s="10">
        <v>30</v>
      </c>
      <c r="I44" s="9">
        <f t="shared" si="0"/>
        <v>6480</v>
      </c>
      <c r="J44" s="6">
        <f t="shared" si="1"/>
        <v>1166.3999999999999</v>
      </c>
      <c r="K44" s="6">
        <f t="shared" si="2"/>
        <v>7646.4</v>
      </c>
    </row>
    <row r="45" spans="1:11" ht="28.5" x14ac:dyDescent="0.25">
      <c r="A45" s="5">
        <v>440</v>
      </c>
      <c r="B45" s="4" t="s">
        <v>66</v>
      </c>
      <c r="C45" s="5" t="s">
        <v>15</v>
      </c>
      <c r="D45" s="6">
        <f t="shared" si="3"/>
        <v>252</v>
      </c>
      <c r="E45" s="7">
        <v>15</v>
      </c>
      <c r="F45" s="7">
        <v>6</v>
      </c>
      <c r="G45" s="7">
        <v>18</v>
      </c>
      <c r="H45" s="10">
        <v>190</v>
      </c>
      <c r="I45" s="9">
        <f t="shared" si="0"/>
        <v>47880</v>
      </c>
      <c r="J45" s="6">
        <f t="shared" si="1"/>
        <v>8618.4</v>
      </c>
      <c r="K45" s="6">
        <f t="shared" si="2"/>
        <v>56498.400000000001</v>
      </c>
    </row>
    <row r="46" spans="1:11" ht="43.5" customHeight="1" x14ac:dyDescent="0.25">
      <c r="A46" s="5">
        <v>450</v>
      </c>
      <c r="B46" s="4" t="s">
        <v>65</v>
      </c>
      <c r="C46" s="5" t="s">
        <v>4</v>
      </c>
      <c r="D46" s="6">
        <f t="shared" si="3"/>
        <v>288</v>
      </c>
      <c r="E46" s="7">
        <v>18</v>
      </c>
      <c r="F46" s="7">
        <v>6</v>
      </c>
      <c r="G46" s="7">
        <v>18</v>
      </c>
      <c r="H46" s="10">
        <v>140</v>
      </c>
      <c r="I46" s="9">
        <f t="shared" si="0"/>
        <v>40320</v>
      </c>
      <c r="J46" s="6">
        <f t="shared" si="1"/>
        <v>7257.5999999999995</v>
      </c>
      <c r="K46" s="6">
        <f t="shared" si="2"/>
        <v>47577.599999999999</v>
      </c>
    </row>
    <row r="47" spans="1:11" ht="16.5" customHeight="1" x14ac:dyDescent="0.25">
      <c r="A47" s="5">
        <v>460</v>
      </c>
      <c r="B47" s="4" t="s">
        <v>64</v>
      </c>
      <c r="C47" s="5" t="s">
        <v>4</v>
      </c>
      <c r="D47" s="6">
        <f t="shared" si="3"/>
        <v>444</v>
      </c>
      <c r="E47" s="7">
        <v>25</v>
      </c>
      <c r="F47" s="7">
        <v>12</v>
      </c>
      <c r="G47" s="7">
        <v>18</v>
      </c>
      <c r="H47" s="10">
        <v>100</v>
      </c>
      <c r="I47" s="9">
        <f t="shared" si="0"/>
        <v>44400</v>
      </c>
      <c r="J47" s="6">
        <f t="shared" si="1"/>
        <v>7992</v>
      </c>
      <c r="K47" s="6">
        <f t="shared" si="2"/>
        <v>52392</v>
      </c>
    </row>
    <row r="48" spans="1:11" ht="20.25" customHeight="1" x14ac:dyDescent="0.25">
      <c r="A48" s="5">
        <v>470</v>
      </c>
      <c r="B48" s="4" t="s">
        <v>63</v>
      </c>
      <c r="C48" s="5" t="s">
        <v>15</v>
      </c>
      <c r="D48" s="6">
        <f t="shared" si="3"/>
        <v>192</v>
      </c>
      <c r="E48" s="7">
        <v>12</v>
      </c>
      <c r="F48" s="7">
        <v>4</v>
      </c>
      <c r="G48" s="7">
        <v>18</v>
      </c>
      <c r="H48" s="10">
        <v>130</v>
      </c>
      <c r="I48" s="9">
        <f t="shared" si="0"/>
        <v>24960</v>
      </c>
      <c r="J48" s="6">
        <f t="shared" si="1"/>
        <v>4492.8</v>
      </c>
      <c r="K48" s="6">
        <f t="shared" si="2"/>
        <v>29452.799999999999</v>
      </c>
    </row>
    <row r="49" spans="1:11" x14ac:dyDescent="0.25">
      <c r="A49" s="5">
        <v>480</v>
      </c>
      <c r="B49" s="4" t="s">
        <v>118</v>
      </c>
      <c r="C49" s="5" t="s">
        <v>16</v>
      </c>
      <c r="D49" s="6">
        <f t="shared" si="3"/>
        <v>24</v>
      </c>
      <c r="E49" s="7">
        <v>2</v>
      </c>
      <c r="F49" s="7">
        <v>0</v>
      </c>
      <c r="G49" s="7">
        <v>18</v>
      </c>
      <c r="H49" s="10">
        <v>240</v>
      </c>
      <c r="I49" s="9">
        <f t="shared" si="0"/>
        <v>5760</v>
      </c>
      <c r="J49" s="6">
        <f t="shared" si="1"/>
        <v>1036.8</v>
      </c>
      <c r="K49" s="6">
        <f t="shared" si="2"/>
        <v>6796.8</v>
      </c>
    </row>
    <row r="50" spans="1:11" ht="19.5" customHeight="1" x14ac:dyDescent="0.25">
      <c r="A50" s="5">
        <v>490</v>
      </c>
      <c r="B50" s="4" t="s">
        <v>119</v>
      </c>
      <c r="C50" s="5" t="s">
        <v>4</v>
      </c>
      <c r="D50" s="6">
        <f t="shared" si="3"/>
        <v>72</v>
      </c>
      <c r="E50" s="7">
        <v>6</v>
      </c>
      <c r="F50" s="7">
        <v>0</v>
      </c>
      <c r="G50" s="7">
        <v>18</v>
      </c>
      <c r="H50" s="10">
        <v>55</v>
      </c>
      <c r="I50" s="9">
        <f t="shared" si="0"/>
        <v>3960</v>
      </c>
      <c r="J50" s="6">
        <f t="shared" si="1"/>
        <v>712.8</v>
      </c>
      <c r="K50" s="6">
        <f t="shared" si="2"/>
        <v>4672.8</v>
      </c>
    </row>
    <row r="51" spans="1:11" ht="70.5" customHeight="1" x14ac:dyDescent="0.25">
      <c r="A51" s="5">
        <v>500</v>
      </c>
      <c r="B51" s="4" t="s">
        <v>62</v>
      </c>
      <c r="C51" s="5" t="s">
        <v>4</v>
      </c>
      <c r="D51" s="6">
        <f t="shared" si="3"/>
        <v>24</v>
      </c>
      <c r="E51" s="7">
        <v>2</v>
      </c>
      <c r="F51" s="7">
        <v>0</v>
      </c>
      <c r="G51" s="7">
        <v>18</v>
      </c>
      <c r="H51" s="10">
        <v>200</v>
      </c>
      <c r="I51" s="9">
        <f t="shared" si="0"/>
        <v>4800</v>
      </c>
      <c r="J51" s="6">
        <f t="shared" si="1"/>
        <v>864</v>
      </c>
      <c r="K51" s="6">
        <f t="shared" si="2"/>
        <v>5664</v>
      </c>
    </row>
    <row r="52" spans="1:11" ht="28.5" x14ac:dyDescent="0.25">
      <c r="A52" s="5">
        <v>510</v>
      </c>
      <c r="B52" s="4" t="s">
        <v>61</v>
      </c>
      <c r="C52" s="5" t="s">
        <v>4</v>
      </c>
      <c r="D52" s="6">
        <f t="shared" si="3"/>
        <v>12</v>
      </c>
      <c r="E52" s="7">
        <v>1</v>
      </c>
      <c r="F52" s="7">
        <v>0</v>
      </c>
      <c r="G52" s="7">
        <v>18</v>
      </c>
      <c r="H52" s="10">
        <v>200</v>
      </c>
      <c r="I52" s="9">
        <f t="shared" si="0"/>
        <v>2400</v>
      </c>
      <c r="J52" s="6">
        <f t="shared" si="1"/>
        <v>432</v>
      </c>
      <c r="K52" s="6">
        <f t="shared" si="2"/>
        <v>2832</v>
      </c>
    </row>
    <row r="53" spans="1:11" ht="21" customHeight="1" x14ac:dyDescent="0.25">
      <c r="A53" s="5">
        <v>520</v>
      </c>
      <c r="B53" s="7" t="s">
        <v>73</v>
      </c>
      <c r="C53" s="5" t="s">
        <v>12</v>
      </c>
      <c r="D53" s="6">
        <f t="shared" si="3"/>
        <v>36</v>
      </c>
      <c r="E53" s="7">
        <v>2</v>
      </c>
      <c r="F53" s="7">
        <v>1</v>
      </c>
      <c r="G53" s="7">
        <v>18</v>
      </c>
      <c r="H53" s="10">
        <v>250</v>
      </c>
      <c r="I53" s="9">
        <f t="shared" si="0"/>
        <v>9000</v>
      </c>
      <c r="J53" s="6">
        <f t="shared" si="1"/>
        <v>1620</v>
      </c>
      <c r="K53" s="6">
        <f t="shared" si="2"/>
        <v>10620</v>
      </c>
    </row>
    <row r="54" spans="1:11" ht="28.5" x14ac:dyDescent="0.25">
      <c r="A54" s="5">
        <v>530</v>
      </c>
      <c r="B54" s="4" t="s">
        <v>60</v>
      </c>
      <c r="C54" s="5" t="s">
        <v>12</v>
      </c>
      <c r="D54" s="6">
        <f t="shared" si="3"/>
        <v>216</v>
      </c>
      <c r="E54" s="7">
        <v>12</v>
      </c>
      <c r="F54" s="7">
        <v>6</v>
      </c>
      <c r="G54" s="7">
        <v>18</v>
      </c>
      <c r="H54" s="10">
        <v>30</v>
      </c>
      <c r="I54" s="9">
        <f t="shared" si="0"/>
        <v>6480</v>
      </c>
      <c r="J54" s="6">
        <f t="shared" si="1"/>
        <v>1166.3999999999999</v>
      </c>
      <c r="K54" s="6">
        <f t="shared" si="2"/>
        <v>7646.4</v>
      </c>
    </row>
    <row r="55" spans="1:11" ht="28.5" x14ac:dyDescent="0.25">
      <c r="A55" s="5">
        <v>540</v>
      </c>
      <c r="B55" s="4" t="s">
        <v>59</v>
      </c>
      <c r="C55" s="5" t="s">
        <v>12</v>
      </c>
      <c r="D55" s="6">
        <f t="shared" si="3"/>
        <v>96</v>
      </c>
      <c r="E55" s="7">
        <v>6</v>
      </c>
      <c r="F55" s="7">
        <v>2</v>
      </c>
      <c r="G55" s="7">
        <v>18</v>
      </c>
      <c r="H55" s="10">
        <v>85</v>
      </c>
      <c r="I55" s="9">
        <f t="shared" si="0"/>
        <v>8160</v>
      </c>
      <c r="J55" s="6">
        <f t="shared" si="1"/>
        <v>1468.8</v>
      </c>
      <c r="K55" s="6">
        <f t="shared" si="2"/>
        <v>9628.7999999999993</v>
      </c>
    </row>
    <row r="56" spans="1:11" ht="42.75" x14ac:dyDescent="0.25">
      <c r="A56" s="5">
        <v>550</v>
      </c>
      <c r="B56" s="4" t="s">
        <v>58</v>
      </c>
      <c r="C56" s="5" t="s">
        <v>10</v>
      </c>
      <c r="D56" s="6">
        <f t="shared" si="3"/>
        <v>720</v>
      </c>
      <c r="E56" s="7">
        <v>48</v>
      </c>
      <c r="F56" s="7">
        <v>12</v>
      </c>
      <c r="G56" s="7">
        <v>18</v>
      </c>
      <c r="H56" s="10">
        <v>60</v>
      </c>
      <c r="I56" s="9">
        <f t="shared" si="0"/>
        <v>43200</v>
      </c>
      <c r="J56" s="6">
        <f t="shared" si="1"/>
        <v>7776</v>
      </c>
      <c r="K56" s="6">
        <f t="shared" si="2"/>
        <v>50976</v>
      </c>
    </row>
    <row r="57" spans="1:11" ht="28.5" x14ac:dyDescent="0.25">
      <c r="A57" s="5">
        <v>560</v>
      </c>
      <c r="B57" s="4" t="s">
        <v>57</v>
      </c>
      <c r="C57" s="5" t="s">
        <v>10</v>
      </c>
      <c r="D57" s="6">
        <f t="shared" si="3"/>
        <v>360</v>
      </c>
      <c r="E57" s="7">
        <v>24</v>
      </c>
      <c r="F57" s="7">
        <v>6</v>
      </c>
      <c r="G57" s="7">
        <v>18</v>
      </c>
      <c r="H57" s="10">
        <v>70</v>
      </c>
      <c r="I57" s="9">
        <f t="shared" si="0"/>
        <v>25200</v>
      </c>
      <c r="J57" s="6">
        <f t="shared" si="1"/>
        <v>4536</v>
      </c>
      <c r="K57" s="6">
        <f t="shared" si="2"/>
        <v>29736</v>
      </c>
    </row>
    <row r="58" spans="1:11" ht="28.5" x14ac:dyDescent="0.25">
      <c r="A58" s="5">
        <v>570</v>
      </c>
      <c r="B58" s="4" t="s">
        <v>74</v>
      </c>
      <c r="C58" s="5" t="s">
        <v>10</v>
      </c>
      <c r="D58" s="6">
        <f t="shared" si="3"/>
        <v>360</v>
      </c>
      <c r="E58" s="7">
        <v>24</v>
      </c>
      <c r="F58" s="7">
        <v>6</v>
      </c>
      <c r="G58" s="7">
        <v>18</v>
      </c>
      <c r="H58" s="10">
        <v>80</v>
      </c>
      <c r="I58" s="9">
        <f t="shared" si="0"/>
        <v>28800</v>
      </c>
      <c r="J58" s="6">
        <f t="shared" si="1"/>
        <v>5184</v>
      </c>
      <c r="K58" s="6">
        <f t="shared" si="2"/>
        <v>33984</v>
      </c>
    </row>
    <row r="59" spans="1:11" ht="28.5" x14ac:dyDescent="0.25">
      <c r="A59" s="5">
        <v>580</v>
      </c>
      <c r="B59" s="4" t="s">
        <v>56</v>
      </c>
      <c r="C59" s="5" t="s">
        <v>10</v>
      </c>
      <c r="D59" s="6">
        <f t="shared" si="3"/>
        <v>576</v>
      </c>
      <c r="E59" s="7">
        <v>36</v>
      </c>
      <c r="F59" s="7">
        <v>12</v>
      </c>
      <c r="G59" s="7">
        <v>18</v>
      </c>
      <c r="H59" s="10">
        <v>90</v>
      </c>
      <c r="I59" s="9">
        <f t="shared" si="0"/>
        <v>51840</v>
      </c>
      <c r="J59" s="6">
        <f t="shared" si="1"/>
        <v>9331.1999999999989</v>
      </c>
      <c r="K59" s="6">
        <f t="shared" si="2"/>
        <v>61171.199999999997</v>
      </c>
    </row>
    <row r="60" spans="1:11" x14ac:dyDescent="0.25">
      <c r="A60" s="5">
        <v>590</v>
      </c>
      <c r="B60" s="4" t="s">
        <v>17</v>
      </c>
      <c r="C60" s="5" t="s">
        <v>18</v>
      </c>
      <c r="D60" s="6">
        <f t="shared" si="3"/>
        <v>360</v>
      </c>
      <c r="E60" s="7">
        <v>24</v>
      </c>
      <c r="F60" s="7">
        <v>6</v>
      </c>
      <c r="G60" s="7">
        <v>18</v>
      </c>
      <c r="H60" s="10">
        <v>30</v>
      </c>
      <c r="I60" s="9">
        <f t="shared" si="0"/>
        <v>10800</v>
      </c>
      <c r="J60" s="6">
        <f t="shared" si="1"/>
        <v>1944</v>
      </c>
      <c r="K60" s="6">
        <f t="shared" si="2"/>
        <v>12744</v>
      </c>
    </row>
    <row r="61" spans="1:11" ht="27.75" customHeight="1" x14ac:dyDescent="0.25">
      <c r="A61" s="5">
        <v>600</v>
      </c>
      <c r="B61" s="3" t="s">
        <v>107</v>
      </c>
      <c r="C61" s="5" t="s">
        <v>12</v>
      </c>
      <c r="D61" s="6">
        <f t="shared" si="3"/>
        <v>360</v>
      </c>
      <c r="E61" s="7">
        <v>24</v>
      </c>
      <c r="F61" s="7">
        <v>6</v>
      </c>
      <c r="G61" s="7">
        <v>18</v>
      </c>
      <c r="H61" s="10">
        <v>45</v>
      </c>
      <c r="I61" s="9">
        <f t="shared" si="0"/>
        <v>16200</v>
      </c>
      <c r="J61" s="6">
        <f t="shared" si="1"/>
        <v>2916</v>
      </c>
      <c r="K61" s="6">
        <f t="shared" si="2"/>
        <v>19116</v>
      </c>
    </row>
    <row r="62" spans="1:11" x14ac:dyDescent="0.25">
      <c r="A62" s="5">
        <v>610</v>
      </c>
      <c r="B62" s="4" t="s">
        <v>19</v>
      </c>
      <c r="C62" s="5" t="s">
        <v>4</v>
      </c>
      <c r="D62" s="6">
        <f t="shared" si="3"/>
        <v>216</v>
      </c>
      <c r="E62" s="7">
        <v>12</v>
      </c>
      <c r="F62" s="7">
        <v>6</v>
      </c>
      <c r="G62" s="7">
        <v>18</v>
      </c>
      <c r="H62" s="10">
        <v>22</v>
      </c>
      <c r="I62" s="9">
        <f t="shared" si="0"/>
        <v>4752</v>
      </c>
      <c r="J62" s="6">
        <f t="shared" si="1"/>
        <v>855.36</v>
      </c>
      <c r="K62" s="6">
        <f t="shared" si="2"/>
        <v>5607.36</v>
      </c>
    </row>
    <row r="63" spans="1:11" x14ac:dyDescent="0.25">
      <c r="A63" s="5">
        <v>620</v>
      </c>
      <c r="B63" s="4" t="s">
        <v>20</v>
      </c>
      <c r="C63" s="5" t="s">
        <v>12</v>
      </c>
      <c r="D63" s="6">
        <f t="shared" si="3"/>
        <v>216</v>
      </c>
      <c r="E63" s="7">
        <v>12</v>
      </c>
      <c r="F63" s="7">
        <v>6</v>
      </c>
      <c r="G63" s="7">
        <v>18</v>
      </c>
      <c r="H63" s="10">
        <v>20</v>
      </c>
      <c r="I63" s="9">
        <f t="shared" si="0"/>
        <v>4320</v>
      </c>
      <c r="J63" s="6">
        <f t="shared" si="1"/>
        <v>777.6</v>
      </c>
      <c r="K63" s="6">
        <f t="shared" si="2"/>
        <v>5097.6000000000004</v>
      </c>
    </row>
    <row r="64" spans="1:11" x14ac:dyDescent="0.25">
      <c r="A64" s="5">
        <v>630</v>
      </c>
      <c r="B64" s="4" t="s">
        <v>21</v>
      </c>
      <c r="C64" s="5" t="s">
        <v>22</v>
      </c>
      <c r="D64" s="6">
        <f t="shared" si="3"/>
        <v>48</v>
      </c>
      <c r="E64" s="7">
        <v>3</v>
      </c>
      <c r="F64" s="7">
        <v>1</v>
      </c>
      <c r="G64" s="7">
        <v>18</v>
      </c>
      <c r="H64" s="10">
        <v>100</v>
      </c>
      <c r="I64" s="9">
        <f t="shared" si="0"/>
        <v>4800</v>
      </c>
      <c r="J64" s="6">
        <f t="shared" si="1"/>
        <v>864</v>
      </c>
      <c r="K64" s="6">
        <f t="shared" si="2"/>
        <v>5664</v>
      </c>
    </row>
    <row r="65" spans="1:11" x14ac:dyDescent="0.25">
      <c r="A65" s="5">
        <v>640</v>
      </c>
      <c r="B65" s="4" t="s">
        <v>23</v>
      </c>
      <c r="C65" s="5" t="s">
        <v>12</v>
      </c>
      <c r="D65" s="6">
        <f t="shared" si="3"/>
        <v>432</v>
      </c>
      <c r="E65" s="7">
        <v>24</v>
      </c>
      <c r="F65" s="7">
        <v>12</v>
      </c>
      <c r="G65" s="7">
        <v>18</v>
      </c>
      <c r="H65" s="10">
        <v>15</v>
      </c>
      <c r="I65" s="9">
        <f t="shared" si="0"/>
        <v>6480</v>
      </c>
      <c r="J65" s="6">
        <f t="shared" si="1"/>
        <v>1166.3999999999999</v>
      </c>
      <c r="K65" s="6">
        <f t="shared" si="2"/>
        <v>7646.4</v>
      </c>
    </row>
    <row r="66" spans="1:11" x14ac:dyDescent="0.25">
      <c r="A66" s="5">
        <v>650</v>
      </c>
      <c r="B66" s="4" t="s">
        <v>24</v>
      </c>
      <c r="C66" s="5" t="s">
        <v>12</v>
      </c>
      <c r="D66" s="6">
        <f t="shared" si="3"/>
        <v>360</v>
      </c>
      <c r="E66" s="7">
        <v>24</v>
      </c>
      <c r="F66" s="7">
        <v>6</v>
      </c>
      <c r="G66" s="7">
        <v>18</v>
      </c>
      <c r="H66" s="10">
        <v>15</v>
      </c>
      <c r="I66" s="9">
        <f t="shared" ref="I66:I88" si="4">H66*D66</f>
        <v>5400</v>
      </c>
      <c r="J66" s="6">
        <f t="shared" ref="J66:J89" si="5">G66%*I66</f>
        <v>972</v>
      </c>
      <c r="K66" s="6">
        <f t="shared" ref="K66:K89" si="6">I66+J66</f>
        <v>6372</v>
      </c>
    </row>
    <row r="67" spans="1:11" x14ac:dyDescent="0.25">
      <c r="A67" s="5">
        <v>660</v>
      </c>
      <c r="B67" s="4" t="s">
        <v>120</v>
      </c>
      <c r="C67" s="5" t="s">
        <v>12</v>
      </c>
      <c r="D67" s="6">
        <f t="shared" si="3"/>
        <v>24</v>
      </c>
      <c r="E67" s="7">
        <v>1</v>
      </c>
      <c r="F67" s="7">
        <v>1</v>
      </c>
      <c r="G67" s="7">
        <v>18</v>
      </c>
      <c r="H67" s="10">
        <v>350</v>
      </c>
      <c r="I67" s="9">
        <f t="shared" si="4"/>
        <v>8400</v>
      </c>
      <c r="J67" s="6">
        <f t="shared" si="5"/>
        <v>1512</v>
      </c>
      <c r="K67" s="6">
        <f t="shared" si="6"/>
        <v>9912</v>
      </c>
    </row>
    <row r="68" spans="1:11" x14ac:dyDescent="0.25">
      <c r="A68" s="5">
        <v>670</v>
      </c>
      <c r="B68" s="4" t="s">
        <v>25</v>
      </c>
      <c r="C68" s="5" t="s">
        <v>12</v>
      </c>
      <c r="D68" s="6">
        <f t="shared" ref="D68:D84" si="7">(E68+F68)*12</f>
        <v>24</v>
      </c>
      <c r="E68" s="7">
        <v>1</v>
      </c>
      <c r="F68" s="7">
        <v>1</v>
      </c>
      <c r="G68" s="7">
        <v>18</v>
      </c>
      <c r="H68" s="10">
        <v>45</v>
      </c>
      <c r="I68" s="9">
        <f t="shared" si="4"/>
        <v>1080</v>
      </c>
      <c r="J68" s="6">
        <f t="shared" si="5"/>
        <v>194.4</v>
      </c>
      <c r="K68" s="6">
        <f t="shared" si="6"/>
        <v>1274.4000000000001</v>
      </c>
    </row>
    <row r="69" spans="1:11" x14ac:dyDescent="0.25">
      <c r="A69" s="5">
        <v>680</v>
      </c>
      <c r="B69" s="4" t="s">
        <v>55</v>
      </c>
      <c r="C69" s="5" t="s">
        <v>22</v>
      </c>
      <c r="D69" s="6">
        <f t="shared" si="7"/>
        <v>36</v>
      </c>
      <c r="E69" s="7">
        <v>2</v>
      </c>
      <c r="F69" s="7">
        <v>1</v>
      </c>
      <c r="G69" s="7">
        <v>18</v>
      </c>
      <c r="H69" s="10">
        <v>100</v>
      </c>
      <c r="I69" s="9">
        <f t="shared" si="4"/>
        <v>3600</v>
      </c>
      <c r="J69" s="6">
        <f t="shared" si="5"/>
        <v>648</v>
      </c>
      <c r="K69" s="6">
        <f t="shared" si="6"/>
        <v>4248</v>
      </c>
    </row>
    <row r="70" spans="1:11" x14ac:dyDescent="0.25">
      <c r="A70" s="5">
        <v>690</v>
      </c>
      <c r="B70" s="4" t="s">
        <v>26</v>
      </c>
      <c r="C70" s="5" t="s">
        <v>4</v>
      </c>
      <c r="D70" s="6">
        <f t="shared" si="7"/>
        <v>24</v>
      </c>
      <c r="E70" s="7">
        <v>1</v>
      </c>
      <c r="F70" s="7">
        <v>1</v>
      </c>
      <c r="G70" s="7">
        <v>18</v>
      </c>
      <c r="H70" s="10">
        <v>115</v>
      </c>
      <c r="I70" s="9">
        <f t="shared" si="4"/>
        <v>2760</v>
      </c>
      <c r="J70" s="6">
        <f t="shared" si="5"/>
        <v>496.79999999999995</v>
      </c>
      <c r="K70" s="6">
        <f t="shared" si="6"/>
        <v>3256.8</v>
      </c>
    </row>
    <row r="71" spans="1:11" x14ac:dyDescent="0.25">
      <c r="A71" s="5">
        <v>700</v>
      </c>
      <c r="B71" s="4" t="s">
        <v>27</v>
      </c>
      <c r="C71" s="5" t="s">
        <v>12</v>
      </c>
      <c r="D71" s="6">
        <v>10</v>
      </c>
      <c r="E71" s="7"/>
      <c r="F71" s="7"/>
      <c r="G71" s="7">
        <v>18</v>
      </c>
      <c r="H71" s="10">
        <v>400</v>
      </c>
      <c r="I71" s="9">
        <f t="shared" si="4"/>
        <v>4000</v>
      </c>
      <c r="J71" s="6">
        <f t="shared" si="5"/>
        <v>720</v>
      </c>
      <c r="K71" s="6">
        <f t="shared" si="6"/>
        <v>4720</v>
      </c>
    </row>
    <row r="72" spans="1:11" x14ac:dyDescent="0.25">
      <c r="A72" s="5">
        <v>710</v>
      </c>
      <c r="B72" s="4" t="s">
        <v>28</v>
      </c>
      <c r="C72" s="5" t="s">
        <v>12</v>
      </c>
      <c r="D72" s="6">
        <v>10</v>
      </c>
      <c r="E72" s="7"/>
      <c r="F72" s="7"/>
      <c r="G72" s="7">
        <v>18</v>
      </c>
      <c r="H72" s="10">
        <v>800</v>
      </c>
      <c r="I72" s="9">
        <f t="shared" si="4"/>
        <v>8000</v>
      </c>
      <c r="J72" s="6">
        <f t="shared" si="5"/>
        <v>1440</v>
      </c>
      <c r="K72" s="6">
        <f t="shared" si="6"/>
        <v>9440</v>
      </c>
    </row>
    <row r="73" spans="1:11" x14ac:dyDescent="0.25">
      <c r="A73" s="5">
        <v>720</v>
      </c>
      <c r="B73" s="4" t="s">
        <v>29</v>
      </c>
      <c r="C73" s="5" t="s">
        <v>4</v>
      </c>
      <c r="D73" s="6">
        <f t="shared" si="7"/>
        <v>24</v>
      </c>
      <c r="E73" s="7">
        <v>1</v>
      </c>
      <c r="F73" s="7">
        <v>1</v>
      </c>
      <c r="G73" s="7">
        <v>12</v>
      </c>
      <c r="H73" s="10">
        <v>65</v>
      </c>
      <c r="I73" s="9">
        <f t="shared" si="4"/>
        <v>1560</v>
      </c>
      <c r="J73" s="6">
        <f t="shared" si="5"/>
        <v>187.2</v>
      </c>
      <c r="K73" s="6">
        <f t="shared" si="6"/>
        <v>1747.2</v>
      </c>
    </row>
    <row r="74" spans="1:11" x14ac:dyDescent="0.25">
      <c r="A74" s="5">
        <v>730</v>
      </c>
      <c r="B74" s="4" t="s">
        <v>30</v>
      </c>
      <c r="C74" s="5" t="s">
        <v>4</v>
      </c>
      <c r="D74" s="6">
        <f t="shared" si="7"/>
        <v>360</v>
      </c>
      <c r="E74" s="7">
        <v>24</v>
      </c>
      <c r="F74" s="7">
        <v>6</v>
      </c>
      <c r="G74" s="7">
        <v>12</v>
      </c>
      <c r="H74" s="10">
        <v>90</v>
      </c>
      <c r="I74" s="9">
        <f t="shared" si="4"/>
        <v>32400</v>
      </c>
      <c r="J74" s="6">
        <f t="shared" si="5"/>
        <v>3888</v>
      </c>
      <c r="K74" s="6">
        <f t="shared" si="6"/>
        <v>36288</v>
      </c>
    </row>
    <row r="75" spans="1:11" x14ac:dyDescent="0.25">
      <c r="A75" s="5">
        <v>740</v>
      </c>
      <c r="B75" s="4" t="s">
        <v>31</v>
      </c>
      <c r="C75" s="5" t="s">
        <v>4</v>
      </c>
      <c r="D75" s="6">
        <f t="shared" si="7"/>
        <v>360</v>
      </c>
      <c r="E75" s="7">
        <v>24</v>
      </c>
      <c r="F75" s="7">
        <v>6</v>
      </c>
      <c r="G75" s="7">
        <v>5</v>
      </c>
      <c r="H75" s="10">
        <v>20</v>
      </c>
      <c r="I75" s="9">
        <f t="shared" si="4"/>
        <v>7200</v>
      </c>
      <c r="J75" s="6">
        <f t="shared" si="5"/>
        <v>360</v>
      </c>
      <c r="K75" s="6">
        <f t="shared" si="6"/>
        <v>7560</v>
      </c>
    </row>
    <row r="76" spans="1:11" ht="66" customHeight="1" x14ac:dyDescent="0.25">
      <c r="A76" s="5">
        <v>750</v>
      </c>
      <c r="B76" s="4" t="s">
        <v>52</v>
      </c>
      <c r="C76" s="5" t="s">
        <v>16</v>
      </c>
      <c r="D76" s="6">
        <f t="shared" si="7"/>
        <v>216</v>
      </c>
      <c r="E76" s="7">
        <v>12</v>
      </c>
      <c r="F76" s="7">
        <v>6</v>
      </c>
      <c r="G76" s="7">
        <v>5</v>
      </c>
      <c r="H76" s="10">
        <v>20</v>
      </c>
      <c r="I76" s="9">
        <f t="shared" si="4"/>
        <v>4320</v>
      </c>
      <c r="J76" s="6">
        <f t="shared" si="5"/>
        <v>216</v>
      </c>
      <c r="K76" s="6">
        <f t="shared" si="6"/>
        <v>4536</v>
      </c>
    </row>
    <row r="77" spans="1:11" x14ac:dyDescent="0.25">
      <c r="A77" s="5">
        <v>760</v>
      </c>
      <c r="B77" s="4" t="s">
        <v>53</v>
      </c>
      <c r="C77" s="5" t="s">
        <v>4</v>
      </c>
      <c r="D77" s="6">
        <f t="shared" si="7"/>
        <v>192</v>
      </c>
      <c r="E77" s="7">
        <v>12</v>
      </c>
      <c r="F77" s="7">
        <v>4</v>
      </c>
      <c r="G77" s="7">
        <v>0</v>
      </c>
      <c r="H77" s="10">
        <v>100</v>
      </c>
      <c r="I77" s="9">
        <f t="shared" si="4"/>
        <v>19200</v>
      </c>
      <c r="J77" s="6">
        <f t="shared" si="5"/>
        <v>0</v>
      </c>
      <c r="K77" s="6">
        <f t="shared" si="6"/>
        <v>19200</v>
      </c>
    </row>
    <row r="78" spans="1:11" ht="35.25" customHeight="1" x14ac:dyDescent="0.25">
      <c r="A78" s="5">
        <v>770</v>
      </c>
      <c r="B78" s="4" t="s">
        <v>54</v>
      </c>
      <c r="C78" s="5" t="s">
        <v>12</v>
      </c>
      <c r="D78" s="6">
        <f t="shared" si="7"/>
        <v>156</v>
      </c>
      <c r="E78" s="7">
        <v>12</v>
      </c>
      <c r="F78" s="7">
        <v>1</v>
      </c>
      <c r="G78" s="7">
        <v>0</v>
      </c>
      <c r="H78" s="10">
        <v>40</v>
      </c>
      <c r="I78" s="9">
        <f t="shared" si="4"/>
        <v>6240</v>
      </c>
      <c r="J78" s="6">
        <f t="shared" si="5"/>
        <v>0</v>
      </c>
      <c r="K78" s="6">
        <f t="shared" si="6"/>
        <v>6240</v>
      </c>
    </row>
    <row r="79" spans="1:11" x14ac:dyDescent="0.25">
      <c r="A79" s="5">
        <v>780</v>
      </c>
      <c r="B79" s="4" t="s">
        <v>41</v>
      </c>
      <c r="C79" s="5" t="s">
        <v>12</v>
      </c>
      <c r="D79" s="6">
        <f t="shared" si="7"/>
        <v>288</v>
      </c>
      <c r="E79" s="7">
        <v>12</v>
      </c>
      <c r="F79" s="7">
        <v>12</v>
      </c>
      <c r="G79" s="7">
        <v>18</v>
      </c>
      <c r="H79" s="10">
        <v>40</v>
      </c>
      <c r="I79" s="9">
        <f t="shared" si="4"/>
        <v>11520</v>
      </c>
      <c r="J79" s="6">
        <f t="shared" si="5"/>
        <v>2073.6</v>
      </c>
      <c r="K79" s="6">
        <f t="shared" si="6"/>
        <v>13593.6</v>
      </c>
    </row>
    <row r="80" spans="1:11" ht="19.5" customHeight="1" x14ac:dyDescent="0.25">
      <c r="A80" s="5">
        <v>790</v>
      </c>
      <c r="B80" s="4" t="s">
        <v>44</v>
      </c>
      <c r="C80" s="5" t="s">
        <v>12</v>
      </c>
      <c r="D80" s="6">
        <f t="shared" si="7"/>
        <v>360</v>
      </c>
      <c r="E80" s="7">
        <v>24</v>
      </c>
      <c r="F80" s="7">
        <v>6</v>
      </c>
      <c r="G80" s="7">
        <v>18</v>
      </c>
      <c r="H80" s="10">
        <v>22</v>
      </c>
      <c r="I80" s="9">
        <f t="shared" si="4"/>
        <v>7920</v>
      </c>
      <c r="J80" s="6">
        <f t="shared" si="5"/>
        <v>1425.6</v>
      </c>
      <c r="K80" s="6">
        <f t="shared" si="6"/>
        <v>9345.6</v>
      </c>
    </row>
    <row r="81" spans="1:14" x14ac:dyDescent="0.25">
      <c r="A81" s="5">
        <v>800</v>
      </c>
      <c r="B81" s="4" t="s">
        <v>42</v>
      </c>
      <c r="C81" s="5" t="s">
        <v>12</v>
      </c>
      <c r="D81" s="6">
        <f t="shared" si="7"/>
        <v>24</v>
      </c>
      <c r="E81" s="7">
        <v>1</v>
      </c>
      <c r="F81" s="7">
        <v>1</v>
      </c>
      <c r="G81" s="7">
        <v>18</v>
      </c>
      <c r="H81" s="10">
        <v>10</v>
      </c>
      <c r="I81" s="9">
        <f t="shared" si="4"/>
        <v>240</v>
      </c>
      <c r="J81" s="6">
        <f t="shared" si="5"/>
        <v>43.199999999999996</v>
      </c>
      <c r="K81" s="6">
        <f t="shared" si="6"/>
        <v>283.2</v>
      </c>
    </row>
    <row r="82" spans="1:14" x14ac:dyDescent="0.25">
      <c r="A82" s="5">
        <v>810</v>
      </c>
      <c r="B82" s="4" t="s">
        <v>43</v>
      </c>
      <c r="C82" s="5" t="s">
        <v>12</v>
      </c>
      <c r="D82" s="6">
        <f t="shared" si="7"/>
        <v>24</v>
      </c>
      <c r="E82" s="7">
        <v>1</v>
      </c>
      <c r="F82" s="7">
        <v>1</v>
      </c>
      <c r="G82" s="7">
        <v>18</v>
      </c>
      <c r="H82" s="10">
        <v>10</v>
      </c>
      <c r="I82" s="9">
        <f t="shared" si="4"/>
        <v>240</v>
      </c>
      <c r="J82" s="6">
        <f t="shared" si="5"/>
        <v>43.199999999999996</v>
      </c>
      <c r="K82" s="6">
        <f t="shared" si="6"/>
        <v>283.2</v>
      </c>
    </row>
    <row r="83" spans="1:14" ht="35.25" customHeight="1" x14ac:dyDescent="0.25">
      <c r="A83" s="5">
        <v>820</v>
      </c>
      <c r="B83" s="4" t="s">
        <v>46</v>
      </c>
      <c r="C83" s="5" t="s">
        <v>12</v>
      </c>
      <c r="D83" s="6">
        <v>3</v>
      </c>
      <c r="E83" s="7">
        <v>0</v>
      </c>
      <c r="F83" s="7">
        <v>0</v>
      </c>
      <c r="G83" s="7">
        <v>18</v>
      </c>
      <c r="H83" s="10">
        <v>250</v>
      </c>
      <c r="I83" s="9">
        <f t="shared" si="4"/>
        <v>750</v>
      </c>
      <c r="J83" s="6">
        <f t="shared" si="5"/>
        <v>135</v>
      </c>
      <c r="K83" s="6">
        <f t="shared" si="6"/>
        <v>885</v>
      </c>
    </row>
    <row r="84" spans="1:14" ht="21.75" customHeight="1" x14ac:dyDescent="0.25">
      <c r="A84" s="5">
        <v>830</v>
      </c>
      <c r="B84" s="4" t="s">
        <v>40</v>
      </c>
      <c r="C84" s="5" t="s">
        <v>12</v>
      </c>
      <c r="D84" s="6">
        <f t="shared" si="7"/>
        <v>7200</v>
      </c>
      <c r="E84" s="7">
        <v>400</v>
      </c>
      <c r="F84" s="7">
        <v>200</v>
      </c>
      <c r="G84" s="7">
        <v>18</v>
      </c>
      <c r="H84" s="10">
        <v>10</v>
      </c>
      <c r="I84" s="9">
        <f t="shared" si="4"/>
        <v>72000</v>
      </c>
      <c r="J84" s="6">
        <f t="shared" si="5"/>
        <v>12960</v>
      </c>
      <c r="K84" s="6">
        <f t="shared" si="6"/>
        <v>84960</v>
      </c>
    </row>
    <row r="85" spans="1:14" s="2" customFormat="1" ht="40.5" customHeight="1" x14ac:dyDescent="0.25">
      <c r="A85" s="5">
        <v>840</v>
      </c>
      <c r="B85" s="4" t="s">
        <v>94</v>
      </c>
      <c r="C85" s="5" t="s">
        <v>51</v>
      </c>
      <c r="D85" s="6">
        <v>12</v>
      </c>
      <c r="E85" s="13"/>
      <c r="F85" s="11"/>
      <c r="G85" s="7">
        <v>18</v>
      </c>
      <c r="H85" s="10">
        <v>1000</v>
      </c>
      <c r="I85" s="9">
        <f t="shared" si="4"/>
        <v>12000</v>
      </c>
      <c r="J85" s="6">
        <f t="shared" si="5"/>
        <v>2160</v>
      </c>
      <c r="K85" s="6">
        <f t="shared" si="6"/>
        <v>14160</v>
      </c>
    </row>
    <row r="86" spans="1:14" ht="228" x14ac:dyDescent="0.25">
      <c r="A86" s="5">
        <v>850</v>
      </c>
      <c r="B86" s="4" t="s">
        <v>96</v>
      </c>
      <c r="C86" s="5" t="s">
        <v>97</v>
      </c>
      <c r="D86" s="6">
        <v>25</v>
      </c>
      <c r="E86" s="7"/>
      <c r="F86" s="7"/>
      <c r="G86" s="7">
        <v>18</v>
      </c>
      <c r="H86" s="10">
        <v>500</v>
      </c>
      <c r="I86" s="7">
        <f t="shared" si="4"/>
        <v>12500</v>
      </c>
      <c r="J86" s="6">
        <f t="shared" si="5"/>
        <v>2250</v>
      </c>
      <c r="K86" s="6">
        <f t="shared" si="6"/>
        <v>14750</v>
      </c>
    </row>
    <row r="87" spans="1:14" ht="28.5" x14ac:dyDescent="0.25">
      <c r="A87" s="5">
        <v>860</v>
      </c>
      <c r="B87" s="4" t="s">
        <v>102</v>
      </c>
      <c r="C87" s="5" t="s">
        <v>98</v>
      </c>
      <c r="D87" s="6">
        <v>1000</v>
      </c>
      <c r="E87" s="7"/>
      <c r="F87" s="7"/>
      <c r="G87" s="7">
        <v>18</v>
      </c>
      <c r="H87" s="10">
        <v>40</v>
      </c>
      <c r="I87" s="7">
        <f t="shared" si="4"/>
        <v>40000</v>
      </c>
      <c r="J87" s="6">
        <f t="shared" si="5"/>
        <v>7200</v>
      </c>
      <c r="K87" s="6">
        <f t="shared" si="6"/>
        <v>47200</v>
      </c>
    </row>
    <row r="88" spans="1:14" x14ac:dyDescent="0.25">
      <c r="A88" s="5">
        <v>870</v>
      </c>
      <c r="B88" s="4" t="s">
        <v>101</v>
      </c>
      <c r="C88" s="5" t="s">
        <v>98</v>
      </c>
      <c r="D88" s="24">
        <v>900</v>
      </c>
      <c r="E88" s="7"/>
      <c r="F88" s="7"/>
      <c r="G88" s="7">
        <v>18</v>
      </c>
      <c r="H88" s="10">
        <v>1200</v>
      </c>
      <c r="I88" s="7">
        <f t="shared" si="4"/>
        <v>1080000</v>
      </c>
      <c r="J88" s="6">
        <f t="shared" si="5"/>
        <v>194400</v>
      </c>
      <c r="K88" s="6">
        <f t="shared" si="6"/>
        <v>1274400</v>
      </c>
    </row>
    <row r="89" spans="1:14" x14ac:dyDescent="0.25">
      <c r="A89" s="5">
        <v>880</v>
      </c>
      <c r="B89" s="4" t="s">
        <v>99</v>
      </c>
      <c r="C89" s="5" t="s">
        <v>100</v>
      </c>
      <c r="D89" s="6">
        <f>(24000+12000)*4</f>
        <v>144000</v>
      </c>
      <c r="E89" s="7"/>
      <c r="F89" s="7"/>
      <c r="G89" s="7">
        <v>18</v>
      </c>
      <c r="H89" s="6">
        <v>0.35</v>
      </c>
      <c r="I89" s="7">
        <f>D89*H89</f>
        <v>50400</v>
      </c>
      <c r="J89" s="6">
        <f t="shared" si="5"/>
        <v>9072</v>
      </c>
      <c r="K89" s="6">
        <f t="shared" si="6"/>
        <v>59472</v>
      </c>
    </row>
    <row r="90" spans="1:14" x14ac:dyDescent="0.25">
      <c r="A90" s="5">
        <v>890</v>
      </c>
      <c r="B90" s="16"/>
      <c r="C90" s="14"/>
      <c r="D90" s="18"/>
      <c r="E90" s="17"/>
      <c r="F90" s="17"/>
      <c r="G90" s="17"/>
      <c r="H90" s="18"/>
      <c r="I90" s="17"/>
      <c r="J90" s="18"/>
      <c r="K90" s="18">
        <f>SUM(K3:K89)</f>
        <v>4343079.8000000007</v>
      </c>
    </row>
    <row r="91" spans="1:14" ht="101.25" x14ac:dyDescent="0.25">
      <c r="A91" s="5">
        <v>900</v>
      </c>
      <c r="B91" s="4" t="s">
        <v>103</v>
      </c>
      <c r="C91" s="25" t="s">
        <v>47</v>
      </c>
      <c r="D91" s="26">
        <v>400</v>
      </c>
      <c r="E91" s="7"/>
      <c r="F91" s="27"/>
      <c r="G91" s="7">
        <v>18</v>
      </c>
      <c r="H91" s="26">
        <v>225</v>
      </c>
      <c r="I91" s="9">
        <f>H91*D91</f>
        <v>90000</v>
      </c>
      <c r="J91" s="6">
        <f>G91%*I91</f>
        <v>16200</v>
      </c>
      <c r="K91" s="6">
        <f>I91+J91</f>
        <v>106200</v>
      </c>
    </row>
    <row r="92" spans="1:14" ht="48" customHeight="1" x14ac:dyDescent="0.25">
      <c r="A92" s="5">
        <v>910</v>
      </c>
      <c r="B92" s="4" t="s">
        <v>104</v>
      </c>
      <c r="C92" s="25" t="s">
        <v>50</v>
      </c>
      <c r="D92" s="26">
        <v>250</v>
      </c>
      <c r="E92" s="7"/>
      <c r="F92" s="27"/>
      <c r="G92" s="7">
        <v>18</v>
      </c>
      <c r="H92" s="26">
        <v>140</v>
      </c>
      <c r="I92" s="9">
        <f>H92*D92</f>
        <v>35000</v>
      </c>
      <c r="J92" s="6">
        <f>G92%*I92</f>
        <v>6300</v>
      </c>
      <c r="K92" s="6">
        <f>I92+J92</f>
        <v>41300</v>
      </c>
    </row>
    <row r="93" spans="1:14" ht="43.5" x14ac:dyDescent="0.25">
      <c r="A93" s="5">
        <v>920</v>
      </c>
      <c r="B93" s="4" t="s">
        <v>105</v>
      </c>
      <c r="C93" s="25" t="s">
        <v>47</v>
      </c>
      <c r="D93" s="26">
        <v>250</v>
      </c>
      <c r="E93" s="7"/>
      <c r="F93" s="27"/>
      <c r="G93" s="7">
        <v>18</v>
      </c>
      <c r="H93" s="26">
        <v>70</v>
      </c>
      <c r="I93" s="9">
        <f>H93*D93</f>
        <v>17500</v>
      </c>
      <c r="J93" s="6">
        <f>G93%*I93</f>
        <v>3150</v>
      </c>
      <c r="K93" s="6">
        <f>I93+J93</f>
        <v>20650</v>
      </c>
    </row>
    <row r="94" spans="1:14" ht="28.5" x14ac:dyDescent="0.25">
      <c r="A94" s="5">
        <v>930</v>
      </c>
      <c r="B94" s="4" t="s">
        <v>49</v>
      </c>
      <c r="C94" s="25" t="s">
        <v>47</v>
      </c>
      <c r="D94" s="26">
        <v>350</v>
      </c>
      <c r="E94" s="7"/>
      <c r="F94" s="27"/>
      <c r="G94" s="7">
        <v>18</v>
      </c>
      <c r="H94" s="26">
        <v>125</v>
      </c>
      <c r="I94" s="9">
        <f>H94*D94</f>
        <v>43750</v>
      </c>
      <c r="J94" s="6">
        <f>G94%*I94</f>
        <v>7875</v>
      </c>
      <c r="K94" s="6">
        <f>I94+J94</f>
        <v>51625</v>
      </c>
    </row>
    <row r="95" spans="1:14" ht="28.5" x14ac:dyDescent="0.25">
      <c r="A95" s="5">
        <v>940</v>
      </c>
      <c r="B95" s="4" t="s">
        <v>48</v>
      </c>
      <c r="C95" s="25" t="s">
        <v>47</v>
      </c>
      <c r="D95" s="26">
        <v>500</v>
      </c>
      <c r="E95" s="7"/>
      <c r="F95" s="27"/>
      <c r="G95" s="7">
        <v>18</v>
      </c>
      <c r="H95" s="26">
        <v>20</v>
      </c>
      <c r="I95" s="9">
        <f>H95*D95</f>
        <v>10000</v>
      </c>
      <c r="J95" s="6">
        <f>G95%*I95</f>
        <v>1800</v>
      </c>
      <c r="K95" s="6">
        <f>I95+J95</f>
        <v>11800</v>
      </c>
    </row>
    <row r="96" spans="1:14" s="21" customFormat="1" ht="21" customHeight="1" x14ac:dyDescent="0.25">
      <c r="A96" s="15"/>
      <c r="B96" s="28"/>
      <c r="C96" s="28"/>
      <c r="D96" s="28"/>
      <c r="E96" s="28"/>
      <c r="F96" s="15"/>
      <c r="G96" s="15"/>
      <c r="H96" s="15"/>
      <c r="I96" s="29">
        <f>SUM(I91:I95)</f>
        <v>196250</v>
      </c>
      <c r="J96" s="29"/>
      <c r="K96" s="18">
        <f>SUM(K91:K95)</f>
        <v>231575</v>
      </c>
      <c r="L96" s="30" t="e">
        <f>N2</f>
        <v>#REF!</v>
      </c>
      <c r="M96" s="21" t="e">
        <f>(K96-L96)/L96</f>
        <v>#REF!</v>
      </c>
      <c r="N96" s="21" t="e">
        <f>M96*100</f>
        <v>#REF!</v>
      </c>
    </row>
    <row r="97" spans="1:11" ht="21" customHeight="1" x14ac:dyDescent="0.25">
      <c r="A97" s="31" t="s">
        <v>38</v>
      </c>
      <c r="B97" s="28"/>
      <c r="C97" s="28"/>
      <c r="D97" s="28"/>
      <c r="E97" s="28"/>
      <c r="F97" s="20"/>
      <c r="G97" s="20"/>
      <c r="H97" s="20"/>
      <c r="I97" s="20"/>
      <c r="J97" s="20"/>
      <c r="K97" s="6" t="e">
        <f>K96-K2</f>
        <v>#REF!</v>
      </c>
    </row>
    <row r="98" spans="1:11" ht="21" customHeight="1" x14ac:dyDescent="0.25">
      <c r="A98" s="31"/>
      <c r="B98" s="28"/>
      <c r="C98" s="28"/>
      <c r="D98" s="28"/>
      <c r="E98" s="28"/>
      <c r="F98" s="20"/>
      <c r="G98" s="20"/>
      <c r="H98" s="20"/>
      <c r="I98" s="20"/>
      <c r="J98" s="20"/>
      <c r="K98" s="6" t="e">
        <f>K97-(K91+K92+K93+#REF!+K94+K95+K86+K87+K88)</f>
        <v>#REF!</v>
      </c>
    </row>
    <row r="99" spans="1:11" ht="21" customHeight="1" x14ac:dyDescent="0.25">
      <c r="A99" s="31"/>
      <c r="B99" s="28"/>
      <c r="C99" s="28"/>
      <c r="D99" s="28"/>
      <c r="E99" s="28"/>
      <c r="F99" s="20"/>
      <c r="G99" s="20"/>
      <c r="H99" s="20"/>
      <c r="I99" s="20"/>
      <c r="J99" s="20"/>
      <c r="K99" s="6"/>
    </row>
    <row r="100" spans="1:11" ht="21" customHeight="1" x14ac:dyDescent="0.25">
      <c r="A100" s="31"/>
      <c r="B100" s="28"/>
      <c r="C100" s="28"/>
      <c r="D100" s="28"/>
      <c r="E100" s="28"/>
      <c r="F100" s="20"/>
      <c r="G100" s="20"/>
      <c r="H100" s="20"/>
      <c r="I100" s="20"/>
      <c r="J100" s="20"/>
      <c r="K100" s="6"/>
    </row>
    <row r="101" spans="1:11" x14ac:dyDescent="0.25">
      <c r="A101" s="5">
        <v>10</v>
      </c>
      <c r="B101" s="84" t="s">
        <v>95</v>
      </c>
      <c r="C101" s="84"/>
      <c r="D101" s="84"/>
      <c r="E101" s="84"/>
      <c r="F101" s="84"/>
      <c r="G101" s="84"/>
      <c r="H101" s="84"/>
      <c r="I101" s="84"/>
      <c r="J101" s="84"/>
      <c r="K101" s="84"/>
    </row>
    <row r="102" spans="1:11" x14ac:dyDescent="0.25">
      <c r="A102" s="5">
        <v>20</v>
      </c>
      <c r="B102" s="85" t="s">
        <v>106</v>
      </c>
      <c r="C102" s="85"/>
      <c r="D102" s="85"/>
      <c r="E102" s="85"/>
      <c r="F102" s="85"/>
      <c r="G102" s="85"/>
      <c r="H102" s="85"/>
      <c r="I102" s="85"/>
      <c r="J102" s="85"/>
      <c r="K102" s="85"/>
    </row>
    <row r="103" spans="1:11" x14ac:dyDescent="0.25">
      <c r="A103" s="5">
        <v>30</v>
      </c>
      <c r="B103" s="86"/>
      <c r="C103" s="87"/>
      <c r="D103" s="87"/>
      <c r="E103" s="87"/>
      <c r="F103" s="87"/>
      <c r="G103" s="87"/>
      <c r="H103" s="87"/>
      <c r="I103" s="87"/>
      <c r="J103" s="87"/>
      <c r="K103" s="88"/>
    </row>
  </sheetData>
  <mergeCells count="3">
    <mergeCell ref="B101:K101"/>
    <mergeCell ref="B102:K102"/>
    <mergeCell ref="B103:K103"/>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bid</vt:lpstr>
      <vt:lpstr>FINAL BOQ  (2)</vt:lpstr>
      <vt:lpstr>FINAL BOQ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PRAMOD MEENA</cp:lastModifiedBy>
  <cp:lastPrinted>2025-03-26T09:14:30Z</cp:lastPrinted>
  <dcterms:created xsi:type="dcterms:W3CDTF">2018-10-12T05:52:19Z</dcterms:created>
  <dcterms:modified xsi:type="dcterms:W3CDTF">2025-07-02T12:03:52Z</dcterms:modified>
</cp:coreProperties>
</file>